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65" tabRatio="189" activeTab="1"/>
  </bookViews>
  <sheets>
    <sheet name="Arkusz1" sheetId="1" r:id="rId1"/>
    <sheet name="SOPZ_Warka" sheetId="2" r:id="rId2"/>
  </sheets>
  <definedNames>
    <definedName name="_xlnm.Print_Area" localSheetId="0">'Arkusz1'!$A$1:$U$24</definedName>
  </definedNames>
  <calcPr fullCalcOnLoad="1"/>
</workbook>
</file>

<file path=xl/sharedStrings.xml><?xml version="1.0" encoding="utf-8"?>
<sst xmlns="http://schemas.openxmlformats.org/spreadsheetml/2006/main" count="2379" uniqueCount="778">
  <si>
    <t>Zmiana sprzedawcy</t>
  </si>
  <si>
    <t>Nr licznika</t>
  </si>
  <si>
    <t>Moc umowna</t>
  </si>
  <si>
    <t>Nazwa PPE</t>
  </si>
  <si>
    <t>Gmina</t>
  </si>
  <si>
    <t>Kod pocztowy</t>
  </si>
  <si>
    <t>Poczta</t>
  </si>
  <si>
    <t>Ulica</t>
  </si>
  <si>
    <t>Nr budynku</t>
  </si>
  <si>
    <t>Nr Lokalu</t>
  </si>
  <si>
    <t>Punkt poboru energii</t>
  </si>
  <si>
    <t>Budynek Administracyjny</t>
  </si>
  <si>
    <t>Gmina Warka</t>
  </si>
  <si>
    <t>05-660</t>
  </si>
  <si>
    <t>Warka</t>
  </si>
  <si>
    <t>Czarnieckiego</t>
  </si>
  <si>
    <t>C21</t>
  </si>
  <si>
    <t>Oświetlenie uliczne</t>
  </si>
  <si>
    <t>Parkowa</t>
  </si>
  <si>
    <t>C11</t>
  </si>
  <si>
    <t>Oś. 35-Lecia</t>
  </si>
  <si>
    <t>Turystyczna II</t>
  </si>
  <si>
    <t>MBM</t>
  </si>
  <si>
    <t>Puławska II</t>
  </si>
  <si>
    <t>Grójecka III</t>
  </si>
  <si>
    <t>Grójecka II</t>
  </si>
  <si>
    <t>Grójecka I</t>
  </si>
  <si>
    <t>Obwodowa I</t>
  </si>
  <si>
    <t>Obwodowa II</t>
  </si>
  <si>
    <t>Winiary</t>
  </si>
  <si>
    <t>Oś. Winiary I</t>
  </si>
  <si>
    <t>Turystyczna I</t>
  </si>
  <si>
    <t>Wysockiego</t>
  </si>
  <si>
    <t>Bielany</t>
  </si>
  <si>
    <t>OSM</t>
  </si>
  <si>
    <t>Bielańska</t>
  </si>
  <si>
    <t>Polna</t>
  </si>
  <si>
    <t>Przechodnia</t>
  </si>
  <si>
    <t>Gośniewska</t>
  </si>
  <si>
    <t>Wichradzka II</t>
  </si>
  <si>
    <t>Targowica</t>
  </si>
  <si>
    <t xml:space="preserve">Wichradzka </t>
  </si>
  <si>
    <t>Oś.35-Lecia PT-2</t>
  </si>
  <si>
    <t>Św. Ducha</t>
  </si>
  <si>
    <t>Nowy Zjazd</t>
  </si>
  <si>
    <t>Szwedzka</t>
  </si>
  <si>
    <t>Winiary-Ośrodek</t>
  </si>
  <si>
    <t>Nowakowskiego</t>
  </si>
  <si>
    <t>Ropelewska</t>
  </si>
  <si>
    <t>Oś.Winiary</t>
  </si>
  <si>
    <t>Stara Warka I</t>
  </si>
  <si>
    <t>Stara Warka IV</t>
  </si>
  <si>
    <t>Józefów</t>
  </si>
  <si>
    <t>Pilica Ośrodek</t>
  </si>
  <si>
    <t>Pilica I</t>
  </si>
  <si>
    <t>Prusy I</t>
  </si>
  <si>
    <t>Piaseczno-hydrofornia</t>
  </si>
  <si>
    <t>Piaseczno I</t>
  </si>
  <si>
    <t>Ostrołęka Stara</t>
  </si>
  <si>
    <t>Dębnowola MBM</t>
  </si>
  <si>
    <t>Dębnowola IV</t>
  </si>
  <si>
    <t>Dębnowola III</t>
  </si>
  <si>
    <t>Dębnowola I</t>
  </si>
  <si>
    <t>Gąski I</t>
  </si>
  <si>
    <t>Gąski II</t>
  </si>
  <si>
    <t>Magierowa Wola I ośw.ul</t>
  </si>
  <si>
    <t>Magierowa Wola II</t>
  </si>
  <si>
    <t>Konary I</t>
  </si>
  <si>
    <t>Konary II Marynin</t>
  </si>
  <si>
    <t>Konary II</t>
  </si>
  <si>
    <t>Przylot</t>
  </si>
  <si>
    <t>Podgórzyce-Chrusty</t>
  </si>
  <si>
    <t>Podgórzyce I</t>
  </si>
  <si>
    <t>Hornigi</t>
  </si>
  <si>
    <t>Michalczew II</t>
  </si>
  <si>
    <t>Michalczew I</t>
  </si>
  <si>
    <t>Murowanka</t>
  </si>
  <si>
    <t>Grzegorzewice II</t>
  </si>
  <si>
    <t>Wrociszew</t>
  </si>
  <si>
    <t>Zastruże- Zawady</t>
  </si>
  <si>
    <t>Opożdżew</t>
  </si>
  <si>
    <t>Opożdżew I</t>
  </si>
  <si>
    <t>Palczew</t>
  </si>
  <si>
    <t>Michałów Dolny</t>
  </si>
  <si>
    <t>Budy Michałowskie</t>
  </si>
  <si>
    <t>Michałów Górny</t>
  </si>
  <si>
    <t>Bończa</t>
  </si>
  <si>
    <t>Bończa II</t>
  </si>
  <si>
    <t>Branków I</t>
  </si>
  <si>
    <t>Branków II</t>
  </si>
  <si>
    <t>Branków III</t>
  </si>
  <si>
    <t>Laski</t>
  </si>
  <si>
    <t>Wichradz II</t>
  </si>
  <si>
    <t>Wichradz</t>
  </si>
  <si>
    <t>Nowa Wieś II</t>
  </si>
  <si>
    <t>Nowa Wieś IV</t>
  </si>
  <si>
    <t>Niemojewice I</t>
  </si>
  <si>
    <t>Niemojewice II</t>
  </si>
  <si>
    <t>Niemojewice III</t>
  </si>
  <si>
    <t>Ostrówek</t>
  </si>
  <si>
    <t>Palczew II</t>
  </si>
  <si>
    <t>Gośniewice I</t>
  </si>
  <si>
    <t>Gośniewice II</t>
  </si>
  <si>
    <t>Kaźmierków I</t>
  </si>
  <si>
    <t>Kaźmierków II</t>
  </si>
  <si>
    <t>Biskupice Nowe I</t>
  </si>
  <si>
    <t>Biskupice Stare</t>
  </si>
  <si>
    <t>Wola Palczewska</t>
  </si>
  <si>
    <t>Wola Palczewska II</t>
  </si>
  <si>
    <t>Lechanice</t>
  </si>
  <si>
    <t>Magierowa Wola III</t>
  </si>
  <si>
    <t>Konary</t>
  </si>
  <si>
    <t>Lechanice II</t>
  </si>
  <si>
    <t>Pilica Nowa</t>
  </si>
  <si>
    <t>Prusy</t>
  </si>
  <si>
    <t>Budy Opożdżewskie</t>
  </si>
  <si>
    <t>Kalina</t>
  </si>
  <si>
    <t>Gośniewice Kolonia</t>
  </si>
  <si>
    <t>Krześniaków</t>
  </si>
  <si>
    <t>Krześniaków I</t>
  </si>
  <si>
    <t>Michałów Parcela</t>
  </si>
  <si>
    <t>Dębnowola ośw.uliczne</t>
  </si>
  <si>
    <t>Palczew Parcela</t>
  </si>
  <si>
    <t>Brzezinki</t>
  </si>
  <si>
    <t>Kolonie Biskupice</t>
  </si>
  <si>
    <t>Michalczew</t>
  </si>
  <si>
    <t>Farna</t>
  </si>
  <si>
    <t>Pl. Czarnieckiego zas.ogr</t>
  </si>
  <si>
    <t>Pl. Czarnieckiego zas.est</t>
  </si>
  <si>
    <t>Dębnowola II</t>
  </si>
  <si>
    <t>Grzegorzewice I</t>
  </si>
  <si>
    <t xml:space="preserve">Michalczew </t>
  </si>
  <si>
    <t>Dębnowola</t>
  </si>
  <si>
    <t>Warszawska</t>
  </si>
  <si>
    <t>Rozdzielnica (pompa głębinowa)</t>
  </si>
  <si>
    <t>Magierowa Wola</t>
  </si>
  <si>
    <t>Numer umowy</t>
  </si>
  <si>
    <t>Dworek</t>
  </si>
  <si>
    <t>Długa</t>
  </si>
  <si>
    <t>C12a</t>
  </si>
  <si>
    <t>Nabywca:</t>
  </si>
  <si>
    <t>Gminna Jednostka Kultury</t>
  </si>
  <si>
    <t>"Dworek na Długiej"</t>
  </si>
  <si>
    <t>Ul. Długa 3</t>
  </si>
  <si>
    <t>05-660 Warka</t>
  </si>
  <si>
    <t>NIP: 797-194-02-29</t>
  </si>
  <si>
    <t>Budynek Użyteczności Publicznej</t>
  </si>
  <si>
    <t>Centrum Sportu i Rekreacji</t>
  </si>
  <si>
    <t>Centrum Sportu i Rekreacji-Kotłownia</t>
  </si>
  <si>
    <t>Kryta Pływalnia</t>
  </si>
  <si>
    <t xml:space="preserve">Warszawska </t>
  </si>
  <si>
    <t>Ul. Warszawska 45</t>
  </si>
  <si>
    <t>NIP: 797-194-79-41</t>
  </si>
  <si>
    <t>Publiczna Szkoła Podstawowa</t>
  </si>
  <si>
    <t>Gmina Wrka</t>
  </si>
  <si>
    <t>Ostrołęka</t>
  </si>
  <si>
    <t>Publiczna Szkoła Podstawowa im. Stefana Czarnieckiego</t>
  </si>
  <si>
    <t>Ostrołęka 3</t>
  </si>
  <si>
    <t>NIP: 797-17-73-613</t>
  </si>
  <si>
    <t>Nowa Wieś</t>
  </si>
  <si>
    <t>Zespół Szkolno-Przedszkolny w Nowej Wsi</t>
  </si>
  <si>
    <t>NIP:797-18-24-486</t>
  </si>
  <si>
    <t>Ul. Warszawska 24</t>
  </si>
  <si>
    <t>Ul. Polna 17</t>
  </si>
  <si>
    <t>NIP: 797-17-75-210</t>
  </si>
  <si>
    <t>Publiczna Szkoła Podstawowa Nr 2</t>
  </si>
  <si>
    <t>Im. Kazimierza Pułaskiego</t>
  </si>
  <si>
    <t>Ośrodek Pomocy Społecznej</t>
  </si>
  <si>
    <t>Miejsko-Gminny Ośrodek Pomocy Społecznej</t>
  </si>
  <si>
    <t>NIP: 797-18-16-831</t>
  </si>
  <si>
    <t>Im. Kardynała Stefana Wyszyńskiego</t>
  </si>
  <si>
    <t>NIP: 797-17-73-524</t>
  </si>
  <si>
    <t>Przedszkole Samorządowe</t>
  </si>
  <si>
    <t>NIP: 797-17-75-316</t>
  </si>
  <si>
    <t>Publiczna Szkoła Podstawowa Nr 1</t>
  </si>
  <si>
    <t>Przychodnia</t>
  </si>
  <si>
    <t>Samodzielny Publiczny Zakład Opieki Zdrowotnej</t>
  </si>
  <si>
    <t>NIP: 797-15-96-128</t>
  </si>
  <si>
    <t>Michałów</t>
  </si>
  <si>
    <t>Michałów Parc 23</t>
  </si>
  <si>
    <t>NIP: 797-177-36-07</t>
  </si>
  <si>
    <t>im. Zygmunta Nowickiego</t>
  </si>
  <si>
    <t>Konary 20</t>
  </si>
  <si>
    <t>NIP: 797-17-73-636</t>
  </si>
  <si>
    <t>Plac Stefana Czarnieckiego 1</t>
  </si>
  <si>
    <t>NIP: 797-20-16-015</t>
  </si>
  <si>
    <t>Grupa taryfowa</t>
  </si>
  <si>
    <t>szczyt/dzień</t>
  </si>
  <si>
    <t>Suma:</t>
  </si>
  <si>
    <t>Kod identyfikacyjny URD</t>
  </si>
  <si>
    <t>Kod PPE</t>
  </si>
  <si>
    <t>OS/07-1388/2012</t>
  </si>
  <si>
    <t>07-1388</t>
  </si>
  <si>
    <t>PUBL_OS_ZEOD_0049_O_0019</t>
  </si>
  <si>
    <t>K</t>
  </si>
  <si>
    <t>OS/07-1387/2012</t>
  </si>
  <si>
    <t>PL_ZEOD_0000000072_07</t>
  </si>
  <si>
    <t>07-1389</t>
  </si>
  <si>
    <t>07-1387</t>
  </si>
  <si>
    <t>PL_ZEOD_1406000591_01</t>
  </si>
  <si>
    <t>PL_ZEOD_1406000585_00</t>
  </si>
  <si>
    <t>PUBL_OS_ZEOD_0049_O_0016</t>
  </si>
  <si>
    <t>OS/07-1385/2012</t>
  </si>
  <si>
    <t>07-1385</t>
  </si>
  <si>
    <t>PUBL_OS_ZEOD_0049_O_0025</t>
  </si>
  <si>
    <t>OS/07-1366/2012</t>
  </si>
  <si>
    <t>PL_ZEOD_1406000637_07</t>
  </si>
  <si>
    <t>07-1366</t>
  </si>
  <si>
    <t>OS/07-1367/2012</t>
  </si>
  <si>
    <t>PL_ZEOD_1406000628_00</t>
  </si>
  <si>
    <t>07-1367</t>
  </si>
  <si>
    <t>PUBL_OS_ZEOD_0049_O_0023</t>
  </si>
  <si>
    <t>OS/07-1379/2012</t>
  </si>
  <si>
    <t>PL_ZEOD_1406000606_08</t>
  </si>
  <si>
    <t>07-1379</t>
  </si>
  <si>
    <t>PUBL_OS_ZEOD_0049_O_0021</t>
  </si>
  <si>
    <t>OS/07-1382/2012</t>
  </si>
  <si>
    <t>07-1382</t>
  </si>
  <si>
    <t>PUBL_OS_ZEOD_0049_O_0020</t>
  </si>
  <si>
    <t>OS/07-1384/2012</t>
  </si>
  <si>
    <t>07-1384</t>
  </si>
  <si>
    <t>ZESP_OS_ZEOD_0049_O_0013</t>
  </si>
  <si>
    <t>OS/07-1381/2012</t>
  </si>
  <si>
    <t>PL_ZEOD_1406000593_05</t>
  </si>
  <si>
    <t>07-1381</t>
  </si>
  <si>
    <t>PUBL_OS_ZEOD_0049_O_0022</t>
  </si>
  <si>
    <t>OS/07-1383/2012</t>
  </si>
  <si>
    <t>PL_ZEOD_1406000597_03</t>
  </si>
  <si>
    <t>07-1383</t>
  </si>
  <si>
    <t>CENT_OS_ZEOD_0049_O_0010</t>
  </si>
  <si>
    <t>OS/07-1364/2012</t>
  </si>
  <si>
    <t>07-1364</t>
  </si>
  <si>
    <t>OS/07-1365/2012</t>
  </si>
  <si>
    <t>PL_ZEOD_1406000642_06</t>
  </si>
  <si>
    <t>07-1365</t>
  </si>
  <si>
    <t>OS/07-1368/2013</t>
  </si>
  <si>
    <t>PL_ZEOD_1406000640_02</t>
  </si>
  <si>
    <t>PL_ZEOD_1406000862_00</t>
  </si>
  <si>
    <t>07-1368</t>
  </si>
  <si>
    <t>GMIN_OS_ZEOD_0049_O_0034</t>
  </si>
  <si>
    <t>OS/07-1390/2012</t>
  </si>
  <si>
    <t>PL_ZEOD_1406000561_04</t>
  </si>
  <si>
    <t>07-1390</t>
  </si>
  <si>
    <t>SAMO_OS_ZEOD_0049_O_0011</t>
  </si>
  <si>
    <t>OS/07-1389/2012</t>
  </si>
  <si>
    <t>PL_ZEOD_1406000556_05</t>
  </si>
  <si>
    <t>GMIN_OS_ZEOD_0049_O_0033</t>
  </si>
  <si>
    <t>OS/07-1375/2012</t>
  </si>
  <si>
    <t>PL_ZEOD_1406000555_03</t>
  </si>
  <si>
    <t>07-1375</t>
  </si>
  <si>
    <t>OS/07-1374/2012</t>
  </si>
  <si>
    <t>PL_ZEOD_1406000554_01</t>
  </si>
  <si>
    <t>07-1374</t>
  </si>
  <si>
    <t>OS/07-1373/2012</t>
  </si>
  <si>
    <t>PL_ZEOD_1406000558_09</t>
  </si>
  <si>
    <t>07-1373</t>
  </si>
  <si>
    <t>PL_ZEOD_1406000557_07</t>
  </si>
  <si>
    <t>OS/07-1371/2012</t>
  </si>
  <si>
    <t>PL_ZEOD_1406000560_02</t>
  </si>
  <si>
    <t>07-1371</t>
  </si>
  <si>
    <t>OS/07-1370/2012</t>
  </si>
  <si>
    <t>PL_ZEOD_1406000577_05</t>
  </si>
  <si>
    <t>07-1370</t>
  </si>
  <si>
    <t>OS/07-1363/2012</t>
  </si>
  <si>
    <t>07-1363</t>
  </si>
  <si>
    <t>OS/07-1362/2012</t>
  </si>
  <si>
    <t>PL_ZEOD_1406000579_09</t>
  </si>
  <si>
    <t>07-1362</t>
  </si>
  <si>
    <t>OS/07-1361/2012</t>
  </si>
  <si>
    <t>PL_ZEOD_1406000650_01</t>
  </si>
  <si>
    <t>07-1361</t>
  </si>
  <si>
    <t>OS/07-1360/2012</t>
  </si>
  <si>
    <t>PL_ZEOD_1406000633_09</t>
  </si>
  <si>
    <t>07-1360</t>
  </si>
  <si>
    <t>OS/07-1359/2012</t>
  </si>
  <si>
    <t>PL_ZEOD_1406000631_05</t>
  </si>
  <si>
    <t>07-1359</t>
  </si>
  <si>
    <t>OS/07-1358/2012</t>
  </si>
  <si>
    <t>PL_ZEOD_1406000830_09</t>
  </si>
  <si>
    <t>07-1358</t>
  </si>
  <si>
    <t>OS/07-1357/2012</t>
  </si>
  <si>
    <t>PL_ZEOD_1406000619_03</t>
  </si>
  <si>
    <t>07-1357</t>
  </si>
  <si>
    <t>OS/07-1356/2012</t>
  </si>
  <si>
    <t>PL_ZEOD_1406000623_00</t>
  </si>
  <si>
    <t>07-1356</t>
  </si>
  <si>
    <t>OS/07-1355/2012</t>
  </si>
  <si>
    <t>PL_ZEOD_1406000616_07</t>
  </si>
  <si>
    <t>07-1355</t>
  </si>
  <si>
    <t>OS/07-1354/2012</t>
  </si>
  <si>
    <t>PL_ZEOD_1406000614_03</t>
  </si>
  <si>
    <t>07-1354</t>
  </si>
  <si>
    <t>OS/07-1353/2012</t>
  </si>
  <si>
    <t>PL_ZEOD_1406000612_09</t>
  </si>
  <si>
    <t>07-1353</t>
  </si>
  <si>
    <t>OS/07-1352/2012</t>
  </si>
  <si>
    <t>PL_ZEOD_1406000831_01</t>
  </si>
  <si>
    <t>07-1352</t>
  </si>
  <si>
    <t>OS/07-1351/2012</t>
  </si>
  <si>
    <t>PL_ZEOD_1406000747_04</t>
  </si>
  <si>
    <t>07-1351</t>
  </si>
  <si>
    <t>OS/07-1350/2012</t>
  </si>
  <si>
    <t>PL_ZEOD_1406000833_05</t>
  </si>
  <si>
    <t>07-1350</t>
  </si>
  <si>
    <t>OS/07-1349/2012</t>
  </si>
  <si>
    <t>PL_ZEOD_1406000832_03</t>
  </si>
  <si>
    <t>07-1349</t>
  </si>
  <si>
    <t>OS/07-1348/2012</t>
  </si>
  <si>
    <t>PL_ZEOD_1406000738_07</t>
  </si>
  <si>
    <t>07-1348</t>
  </si>
  <si>
    <t>OS/07-1347/2012</t>
  </si>
  <si>
    <t>PL_ZEOD_1406000741_02</t>
  </si>
  <si>
    <t>07-1347</t>
  </si>
  <si>
    <t>OS/07-1346/2012</t>
  </si>
  <si>
    <t>PL_ZEOD_1406000656_03</t>
  </si>
  <si>
    <t>07-1346</t>
  </si>
  <si>
    <t>OS/07-1345/2012</t>
  </si>
  <si>
    <t>PL_ZEOD_1406000647_06</t>
  </si>
  <si>
    <t>07-1345</t>
  </si>
  <si>
    <t xml:space="preserve">Powstańców </t>
  </si>
  <si>
    <t>OS/07-1344/2012</t>
  </si>
  <si>
    <t>PL_ZEOD_1406000649_00</t>
  </si>
  <si>
    <t>07-1344</t>
  </si>
  <si>
    <t>OS/07-1343/2012</t>
  </si>
  <si>
    <t>PL_ZEOD_1406000644_00</t>
  </si>
  <si>
    <t>07-1343</t>
  </si>
  <si>
    <t>OS/07-1342/2012</t>
  </si>
  <si>
    <t>PL_ZEOD_1406000657_05</t>
  </si>
  <si>
    <t>07-1342</t>
  </si>
  <si>
    <t>OS/07-1341/2012</t>
  </si>
  <si>
    <t>PL_ZEOD_1406000652_05</t>
  </si>
  <si>
    <t>07-1341</t>
  </si>
  <si>
    <t>OS/07-1340/2012</t>
  </si>
  <si>
    <t>PL_ZEOD_1406000751_01</t>
  </si>
  <si>
    <t>07-1340</t>
  </si>
  <si>
    <t>OS/07-1339/2012</t>
  </si>
  <si>
    <t>PL_ZEOD_1406000651_03</t>
  </si>
  <si>
    <t>07-1339</t>
  </si>
  <si>
    <t>OS/07-1338/2012</t>
  </si>
  <si>
    <t>PL_ZEOD_1406000629_02</t>
  </si>
  <si>
    <t>07-1338</t>
  </si>
  <si>
    <t>PL_ZEOD_1406000763_04</t>
  </si>
  <si>
    <t>07-1337</t>
  </si>
  <si>
    <t>OS/07-1337/2012</t>
  </si>
  <si>
    <t>OS/07-1336/2012</t>
  </si>
  <si>
    <t>PL_ZEOD_1406000754_07</t>
  </si>
  <si>
    <t>07-1336</t>
  </si>
  <si>
    <t>OS/07-1335/2012</t>
  </si>
  <si>
    <t>PL_ZEOD_1406000761_00</t>
  </si>
  <si>
    <t>07-1335</t>
  </si>
  <si>
    <t>OS/07-1334/2012</t>
  </si>
  <si>
    <t>PL_ZEOD_1406000759_07</t>
  </si>
  <si>
    <t>07-1334</t>
  </si>
  <si>
    <t>OS/07-1333/2012</t>
  </si>
  <si>
    <t>PL_ZEOD_1406000781_08</t>
  </si>
  <si>
    <t>07-1333</t>
  </si>
  <si>
    <t>OS/07-1332/2012</t>
  </si>
  <si>
    <t>PL_ZEOD_1406000783_02</t>
  </si>
  <si>
    <t>07-1332</t>
  </si>
  <si>
    <t>OS/07-1331/2012</t>
  </si>
  <si>
    <t>PL_ZEOD_1406000779_05</t>
  </si>
  <si>
    <t>07-1331</t>
  </si>
  <si>
    <t>OS/07-1330/2012</t>
  </si>
  <si>
    <t>PL_ZEOD_1406000777_01</t>
  </si>
  <si>
    <t>07-1330</t>
  </si>
  <si>
    <t>OS/07-1329/2012</t>
  </si>
  <si>
    <t>PL_ZEOD_1406000776_09</t>
  </si>
  <si>
    <t>07-1329</t>
  </si>
  <si>
    <t>OS/07-1328/2012</t>
  </si>
  <si>
    <t>PL_ZEOD_1406000774_05</t>
  </si>
  <si>
    <t>07-1328</t>
  </si>
  <si>
    <t>OS/07-1327/2012</t>
  </si>
  <si>
    <t>PL_ZEOD_1406000764_06</t>
  </si>
  <si>
    <t>07-1327</t>
  </si>
  <si>
    <t>OS/07-1326/2012</t>
  </si>
  <si>
    <t>PL_ZEOD_1406000780_06</t>
  </si>
  <si>
    <t>07-1326</t>
  </si>
  <si>
    <t>OS/07-1324/2012</t>
  </si>
  <si>
    <t>PL_ZEOD_1406000564_00</t>
  </si>
  <si>
    <t>07-1324</t>
  </si>
  <si>
    <t>OS/07-1325/2012</t>
  </si>
  <si>
    <t>PL_ZEOD_1406000566_04</t>
  </si>
  <si>
    <t>07-1325</t>
  </si>
  <si>
    <t>OS/07-1323/2012</t>
  </si>
  <si>
    <t>PL_ZEOD_1406000580_00</t>
  </si>
  <si>
    <t>07-1323</t>
  </si>
  <si>
    <t>OS/07-1322/2012</t>
  </si>
  <si>
    <t>PL_ZEOD_1406000575_01</t>
  </si>
  <si>
    <t>07-1322</t>
  </si>
  <si>
    <t>OS/07-1321/2012</t>
  </si>
  <si>
    <t>PL_ZEOD_1406000570_01</t>
  </si>
  <si>
    <t>07-1321</t>
  </si>
  <si>
    <t>OS/07-1320/2012</t>
  </si>
  <si>
    <t>PL_ZEOD_1406000571_03</t>
  </si>
  <si>
    <t>07-1320</t>
  </si>
  <si>
    <t>OS/07-1319/2012</t>
  </si>
  <si>
    <t>PL_ZEOD_1406000665_00</t>
  </si>
  <si>
    <t>07-1319</t>
  </si>
  <si>
    <t>OS/07-1317/2012</t>
  </si>
  <si>
    <t>PL_ZEOD_1406000618_01</t>
  </si>
  <si>
    <t>07-1317</t>
  </si>
  <si>
    <t>OS/07-1318/2012</t>
  </si>
  <si>
    <t>PL_ZEOD_1406000636_05</t>
  </si>
  <si>
    <t>07-1318</t>
  </si>
  <si>
    <t>OS/07-1316/2012</t>
  </si>
  <si>
    <t>PL_ZEOD_1406000662_04</t>
  </si>
  <si>
    <t>07-1316</t>
  </si>
  <si>
    <t>OS/07-1315/2012</t>
  </si>
  <si>
    <t>PL_ZEOD_1406000663_06</t>
  </si>
  <si>
    <t>07-1315</t>
  </si>
  <si>
    <t>OS/07-1314/2012</t>
  </si>
  <si>
    <t>PL_ZEOD_1406000634_01</t>
  </si>
  <si>
    <t>07-1314</t>
  </si>
  <si>
    <t>OS/07-1313/2012</t>
  </si>
  <si>
    <t>PL_ZEOD_1406000620_04</t>
  </si>
  <si>
    <t>07-1313</t>
  </si>
  <si>
    <t>OS/07-1312/2012</t>
  </si>
  <si>
    <t>07-1312</t>
  </si>
  <si>
    <t>OS/07-1311/2012</t>
  </si>
  <si>
    <t>PL_ZEOD_1406000622_08</t>
  </si>
  <si>
    <t>07-1311</t>
  </si>
  <si>
    <t>OS/07-1310/2012</t>
  </si>
  <si>
    <t>PL_ZEOD_1406000624_02</t>
  </si>
  <si>
    <t>07-1310</t>
  </si>
  <si>
    <t>OS/07-1309/2012</t>
  </si>
  <si>
    <t>PL_ZEOD_1406000630_03</t>
  </si>
  <si>
    <t>07-1309</t>
  </si>
  <si>
    <t>OS/07-1308/2012</t>
  </si>
  <si>
    <t>PL_ZEOD_1406000601_08</t>
  </si>
  <si>
    <t>07-1308</t>
  </si>
  <si>
    <t>OS/07-1307/2012</t>
  </si>
  <si>
    <t>PL_ZEOD_1406000648_08</t>
  </si>
  <si>
    <t>07-1307</t>
  </si>
  <si>
    <t>OS/07-1306/2012</t>
  </si>
  <si>
    <t>PL_ZEOD_1406000686_00</t>
  </si>
  <si>
    <t>07-1306</t>
  </si>
  <si>
    <t>OS/07-1305/2012</t>
  </si>
  <si>
    <t>PL_ZEOD_1406000625_04</t>
  </si>
  <si>
    <t>07-1305</t>
  </si>
  <si>
    <t>OS/07-1304/2012</t>
  </si>
  <si>
    <t>PL_ZEOD_1406000552_07</t>
  </si>
  <si>
    <t>07-1304</t>
  </si>
  <si>
    <t>OS/07-1303/2012</t>
  </si>
  <si>
    <t>PL_ZEOD_1406000676_01</t>
  </si>
  <si>
    <t>07-1303</t>
  </si>
  <si>
    <t>OS/07-1302/2012</t>
  </si>
  <si>
    <t>PL_ZEOD_1406000615_05</t>
  </si>
  <si>
    <t>07-1302</t>
  </si>
  <si>
    <t>OS/07-1301/2012</t>
  </si>
  <si>
    <t>PL_ZEOD_1406000607_00</t>
  </si>
  <si>
    <t>07-1301</t>
  </si>
  <si>
    <t>OS/07-1300/2012</t>
  </si>
  <si>
    <t>PL_ZEOD_1406000605_06</t>
  </si>
  <si>
    <t>07-1300</t>
  </si>
  <si>
    <t>OS/07-1299/2012</t>
  </si>
  <si>
    <t>PL_ZEOD_1406000613_01</t>
  </si>
  <si>
    <t>07-1299</t>
  </si>
  <si>
    <t>OS/07-1298/2012</t>
  </si>
  <si>
    <t>PL_ZEOD_1406000645_02</t>
  </si>
  <si>
    <t>07-1298</t>
  </si>
  <si>
    <t>OS/07-1297/2012</t>
  </si>
  <si>
    <t>PL_ZEOD_1406000646_04</t>
  </si>
  <si>
    <t>07-1297</t>
  </si>
  <si>
    <t>OS/07-1296/2012</t>
  </si>
  <si>
    <t>PL_ZEOD_1406000669_08</t>
  </si>
  <si>
    <t>07-1296</t>
  </si>
  <si>
    <t>OS/07-1295/2012</t>
  </si>
  <si>
    <t>PL_ZEOD_1406000581_02</t>
  </si>
  <si>
    <t>07-1295</t>
  </si>
  <si>
    <t>OS/07-1294/2012</t>
  </si>
  <si>
    <t>PL_ZEOD_1406000672_03</t>
  </si>
  <si>
    <t>07-1294</t>
  </si>
  <si>
    <t>OS/07-1293/2012</t>
  </si>
  <si>
    <t>PL_ZEOD_1406000673_05</t>
  </si>
  <si>
    <t>07-1293</t>
  </si>
  <si>
    <t>OS/07-1292/2012</t>
  </si>
  <si>
    <t>PL_ZEOD_1406000674_07</t>
  </si>
  <si>
    <t>07-1292</t>
  </si>
  <si>
    <t>OS/07-1291/2012</t>
  </si>
  <si>
    <t>PL_ZEOD_1406000675_09</t>
  </si>
  <si>
    <t>07-1291</t>
  </si>
  <si>
    <t>OS/07-1290/2012</t>
  </si>
  <si>
    <t>07-1290</t>
  </si>
  <si>
    <t>OS/07-1289/2012</t>
  </si>
  <si>
    <t>PL_ZEOD_1406000608_02</t>
  </si>
  <si>
    <t>07-1289</t>
  </si>
  <si>
    <t>OS/07-1288/2012</t>
  </si>
  <si>
    <t>PL_ZEOD_1406000678_05</t>
  </si>
  <si>
    <t>07-1288</t>
  </si>
  <si>
    <t>OS/07-1287/2012</t>
  </si>
  <si>
    <t>PL_ZEOD_1406000664_08</t>
  </si>
  <si>
    <t>07-1287</t>
  </si>
  <si>
    <t>OS/07-1286/2012</t>
  </si>
  <si>
    <t>07-1286</t>
  </si>
  <si>
    <t>OS/07-1285/2012</t>
  </si>
  <si>
    <t>PL_ZEOD_1406000617_09</t>
  </si>
  <si>
    <t>07-1285</t>
  </si>
  <si>
    <t>OS/07-1284/2012</t>
  </si>
  <si>
    <t>PL_ZEOD_1406000638_09</t>
  </si>
  <si>
    <t>07-1284</t>
  </si>
  <si>
    <t>OS/07-1282/2012</t>
  </si>
  <si>
    <t>PL_ZEOD_1406000681_00</t>
  </si>
  <si>
    <t>07-1282</t>
  </si>
  <si>
    <t>OS/07-1281/2012</t>
  </si>
  <si>
    <t>PL_ZEOD_1406000639_01</t>
  </si>
  <si>
    <t>07-1281</t>
  </si>
  <si>
    <t>OS/07-1280/2012</t>
  </si>
  <si>
    <t>PL_ZEOD_1406000600_06</t>
  </si>
  <si>
    <t>07-1280</t>
  </si>
  <si>
    <t>OS/07-1279/2012</t>
  </si>
  <si>
    <t>PL_ZEOD_1406000679_07</t>
  </si>
  <si>
    <t>07-1279</t>
  </si>
  <si>
    <t>OS/07-1278/2012</t>
  </si>
  <si>
    <t>PL_ZEOD_1406000641_04</t>
  </si>
  <si>
    <t>07-1278</t>
  </si>
  <si>
    <t>OS/07-1277/2012</t>
  </si>
  <si>
    <t>PL_ZEOD_1406000682_02</t>
  </si>
  <si>
    <t>07-1277</t>
  </si>
  <si>
    <t>OS/07-1276/2012</t>
  </si>
  <si>
    <t>PL_ZEOD_1406000604_04</t>
  </si>
  <si>
    <t>07-1276</t>
  </si>
  <si>
    <t>OS/07-1275/2012</t>
  </si>
  <si>
    <t>PL_ZEOD_1406000603_02</t>
  </si>
  <si>
    <t>07-1275</t>
  </si>
  <si>
    <t>OS/07-1274/2012</t>
  </si>
  <si>
    <t>PL_ZEOD_1406000573_07</t>
  </si>
  <si>
    <t>07-1274</t>
  </si>
  <si>
    <t>OS/07-1273/2012</t>
  </si>
  <si>
    <t>PL_ZEOD_1406000668_06</t>
  </si>
  <si>
    <t>07-1273</t>
  </si>
  <si>
    <t>OS/07-1272/2012</t>
  </si>
  <si>
    <t>PL_ZEOD_1406000655_01</t>
  </si>
  <si>
    <t>07-1272</t>
  </si>
  <si>
    <t>OS/07-1270/2012</t>
  </si>
  <si>
    <t>PL_ZEOD_1406000589_08</t>
  </si>
  <si>
    <t>07-1270</t>
  </si>
  <si>
    <t>OS/07-1269/2012</t>
  </si>
  <si>
    <t>PL_ZEOD_1406000671_01</t>
  </si>
  <si>
    <t>07-1269</t>
  </si>
  <si>
    <t>OS/07-1268/2012</t>
  </si>
  <si>
    <t>PL_ZEOD_1406000598_05</t>
  </si>
  <si>
    <t>07-1268</t>
  </si>
  <si>
    <t>OS/07-1267/2012</t>
  </si>
  <si>
    <t>PL_ZEOD_1406000596_01</t>
  </si>
  <si>
    <t>07-1267</t>
  </si>
  <si>
    <t>OS/07-1266/2012</t>
  </si>
  <si>
    <t>PL_ZEOD_1406000594_07</t>
  </si>
  <si>
    <t>07-1266</t>
  </si>
  <si>
    <t>OS/07-1265/2012</t>
  </si>
  <si>
    <t>PL_ZEOD_1406000653_07</t>
  </si>
  <si>
    <t>07-1265</t>
  </si>
  <si>
    <t>OS/07-1264/2012</t>
  </si>
  <si>
    <t>PL_ZEOD_1406000590_09</t>
  </si>
  <si>
    <t>07-1264</t>
  </si>
  <si>
    <t>OS/07-1263/2012</t>
  </si>
  <si>
    <t>PL_ZEOD_1406000611_07</t>
  </si>
  <si>
    <t>07-1263</t>
  </si>
  <si>
    <t>OS/07-1262/2012</t>
  </si>
  <si>
    <t>PL_ZEOD_1406000683_04</t>
  </si>
  <si>
    <t>07-1262</t>
  </si>
  <si>
    <t>OS/07-1261/2012</t>
  </si>
  <si>
    <t>PL_ZEOD_1406000714_01</t>
  </si>
  <si>
    <t>07-1261</t>
  </si>
  <si>
    <t>OS/07-1260/2012</t>
  </si>
  <si>
    <t>PL_ZEOD_1406000659_09</t>
  </si>
  <si>
    <t>07-1260</t>
  </si>
  <si>
    <t>OS/07-1259/2012</t>
  </si>
  <si>
    <t>PL_ZEOD_1406000666_02</t>
  </si>
  <si>
    <t>07-1259</t>
  </si>
  <si>
    <t>OS/07-1258/2012</t>
  </si>
  <si>
    <t>PL_ZEOD_1406000667_04</t>
  </si>
  <si>
    <t>07-1258</t>
  </si>
  <si>
    <t>OS/07-1257/2012</t>
  </si>
  <si>
    <t>PL_ZEOD_1406000660_00</t>
  </si>
  <si>
    <t>07-1257</t>
  </si>
  <si>
    <t>OS/07-1256/2012</t>
  </si>
  <si>
    <t>PL_ZEOD_1406000658_07</t>
  </si>
  <si>
    <t>07-1256</t>
  </si>
  <si>
    <t>OS/07-1255/2012</t>
  </si>
  <si>
    <t>PL_ZEOD_1406000586_02</t>
  </si>
  <si>
    <t>07-1255</t>
  </si>
  <si>
    <t>OS/07-1254/2012</t>
  </si>
  <si>
    <t>PL_ZEOD_1406000587_04</t>
  </si>
  <si>
    <t>07-1254</t>
  </si>
  <si>
    <t>OS/07-1253/2012</t>
  </si>
  <si>
    <t>PL_ZEOD_1406000654_09</t>
  </si>
  <si>
    <t>07-1253</t>
  </si>
  <si>
    <t>OS/07-1252/2012</t>
  </si>
  <si>
    <t>07-1252</t>
  </si>
  <si>
    <t>OS/07-1251/2012</t>
  </si>
  <si>
    <t>PL_ZEOD_1406000687_02</t>
  </si>
  <si>
    <t>07-1251</t>
  </si>
  <si>
    <t>OS/07-1250/2012</t>
  </si>
  <si>
    <t>PL_ZEOD_1406000677_03</t>
  </si>
  <si>
    <t>07-1250</t>
  </si>
  <si>
    <t>OS/07-1249/2012</t>
  </si>
  <si>
    <t>PL_ZEOD_1406000684_06</t>
  </si>
  <si>
    <t>07-1249</t>
  </si>
  <si>
    <t>OS/07-1248/2012</t>
  </si>
  <si>
    <t>PL_ZEOD_1406000685_08</t>
  </si>
  <si>
    <t>07-1248</t>
  </si>
  <si>
    <t>OS/07-1247/2012</t>
  </si>
  <si>
    <t>PL_ZEOD_1406000584_08</t>
  </si>
  <si>
    <t>07-1247</t>
  </si>
  <si>
    <t>OS/07-1246/2012</t>
  </si>
  <si>
    <t>PL_ZEOD_1406000643_08</t>
  </si>
  <si>
    <t>07-1246</t>
  </si>
  <si>
    <t>OS/07-1245/2012</t>
  </si>
  <si>
    <t>PL_ZEOD_1406000632_07</t>
  </si>
  <si>
    <t>07-1245</t>
  </si>
  <si>
    <t>OS/07-1244/2012</t>
  </si>
  <si>
    <t>PL_ZEOD_1406000670_09</t>
  </si>
  <si>
    <t>07-1244</t>
  </si>
  <si>
    <t>OS/07-1243/2012</t>
  </si>
  <si>
    <t>PL_ZEOD_1406000635_03</t>
  </si>
  <si>
    <t>07-1243</t>
  </si>
  <si>
    <t>OS/07-1242/2012</t>
  </si>
  <si>
    <t>PL_ZEOD_1406000661_02</t>
  </si>
  <si>
    <t>07-1242</t>
  </si>
  <si>
    <t>OS/07-1241/2012</t>
  </si>
  <si>
    <t>PL_ZEOD_1406000771_09</t>
  </si>
  <si>
    <t>07-1241</t>
  </si>
  <si>
    <t>OS/07-1240/2012</t>
  </si>
  <si>
    <t>PL_ZEOD_1406000773_03</t>
  </si>
  <si>
    <t>07-1240</t>
  </si>
  <si>
    <t>OS/07-1271/2012</t>
  </si>
  <si>
    <t>PL_ZEOD_1406000626_06</t>
  </si>
  <si>
    <t>07-1271</t>
  </si>
  <si>
    <t>Numer ewidencyjny</t>
  </si>
  <si>
    <t>PL_ZEOD_1406000595_09</t>
  </si>
  <si>
    <t>Prognozowany wolumen zużycia energii elektrycznej czynnej [kWh] w okresie objętym przedmiotem zamówienia (bilans Sprzedawcy)</t>
  </si>
  <si>
    <t xml:space="preserve">całodobowa </t>
  </si>
  <si>
    <t>Zużycie łączne</t>
  </si>
  <si>
    <t>OSD właściwy dla punktów poboru energii Zamawiającego - PGE Dystrybucja S.A.</t>
  </si>
  <si>
    <t xml:space="preserve">Szczegółowy Opis Przedmiotu Zamówienia zawiera informacje dotyczące: </t>
  </si>
  <si>
    <t>identyfikacji PPE Zamawiającego ze wskazaniem Nabywców</t>
  </si>
  <si>
    <t>K -</t>
  </si>
  <si>
    <t>kolejna zmiana Sprzedawcy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</si>
  <si>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</si>
  <si>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Szczegółowy Opis Przedmiotu Zamówienia - Gmina Warka</t>
  </si>
  <si>
    <t>Wykaz punktów poboru energii elektrycznej Zamawiającego</t>
  </si>
  <si>
    <t>Szczegółowy Opis Przedmiotu Zamówienia</t>
  </si>
  <si>
    <t xml:space="preserve">Bilans roczny do umowy o świadczenie usług dystrybucji </t>
  </si>
  <si>
    <t>Bilans do umowy sprzedaży energii elektrycznej czynnej.</t>
  </si>
  <si>
    <t xml:space="preserve">Szczegółowy Opis Przedmiotu Zamówienia zawiera w szczególności: </t>
  </si>
  <si>
    <t>1.</t>
  </si>
  <si>
    <t>2.</t>
  </si>
  <si>
    <t>3.</t>
  </si>
  <si>
    <t>Informacje o kolejności zmiany sprzedawcy, terminach rozwiązania umów kompleksowych oraz terminach rozpoczęcia sprzedaży wynikających ze skuteczności rozwiązania umów kompleksowych dla poszczególnych PPE Zamawiającego;</t>
  </si>
  <si>
    <t>Prognozowany wolumen zużycia energii elektrycznej czynnej na potrzeby oświetlenia ulicznego  w okresie objetym przedmiotem zamówienia z uwzglednieniem okresu wynikającego z procedury zmiany Sprzedawcy [kWh].</t>
  </si>
  <si>
    <t>Prognozowany wolumen zużycia energii elektrycznej na potrzeby jednostek organizacyjnych z wyłączeniem oświetlenia ulicznego  w okresie objetym przedmiotem zamówienia z uwzglednieniem okresu wynikającego z procedury zmiany Sprzedawcy [kWh].</t>
  </si>
  <si>
    <t>Łączna liczba punktów poboru energii objętych przedmiotem zamówienia</t>
  </si>
  <si>
    <r>
      <t xml:space="preserve">Liczba punktów poboru energii podlegających kolejnej zmianie Sprzedawcy - </t>
    </r>
    <r>
      <rPr>
        <b/>
        <sz val="14"/>
        <color indexed="8"/>
        <rFont val="Czcionka tekstu podstawowego"/>
        <family val="0"/>
      </rPr>
      <t>K</t>
    </r>
  </si>
  <si>
    <t>Zestawienie zawierają informacje o prognozowanych wolumenach zużycia energii elektrycznej czynnej dla poszczególnych PPE Zamawiającego w okresie objetym przedmiotem zamówienia z uwzględnieniem okresu wynikający z procedury zmiany sprzedawcy.</t>
  </si>
  <si>
    <r>
      <t xml:space="preserve">Informacje o prognozowanych wolumenach zużycia energii elektrycznej czynnej w okresie objętym przedmiotem zamówienia z uwzglednieniem okresu procedury zmiany sprzedawcy </t>
    </r>
    <r>
      <rPr>
        <b/>
        <sz val="11"/>
        <color indexed="8"/>
        <rFont val="Czcionka tekstu podstawowego"/>
        <family val="0"/>
      </rPr>
      <t>(bilans Sprzedawcy)</t>
    </r>
    <r>
      <rPr>
        <sz val="11"/>
        <color theme="1"/>
        <rFont val="Czcionka tekstu podstawowego"/>
        <family val="2"/>
      </rPr>
      <t>;</t>
    </r>
  </si>
  <si>
    <t>Prognozowany, łączny wolumen zużycia energii elektrycznej czynnej na potrzeby oświetlenia ulicznego i jednostek organizacyjnych w okresie objetym przedmiotem zamówienia z uwzglednieniem okresu wynikającego z procedury zmiany Sprzedawcy [kWh].</t>
  </si>
  <si>
    <t>Miejscowość</t>
  </si>
  <si>
    <t>PL_ZEOD_1406000563_08</t>
  </si>
  <si>
    <t>PL_ZEOD_1406000621_06</t>
  </si>
  <si>
    <t>PL_ZEOD_1406000592_03</t>
  </si>
  <si>
    <t>OS/07-1283/2012</t>
  </si>
  <si>
    <t>07-1283</t>
  </si>
  <si>
    <t>PL_ZEOD_1406000610_05</t>
  </si>
  <si>
    <t>PL_ZEOD_1406000860_06</t>
  </si>
  <si>
    <t>OS/07-1391/2013</t>
  </si>
  <si>
    <t>PL_ZEOD_1406000588_06</t>
  </si>
  <si>
    <t>07-1391</t>
  </si>
  <si>
    <t>OS/09-1393/2013</t>
  </si>
  <si>
    <t>PL_ZEOD_1406000015_57</t>
  </si>
  <si>
    <t>07-1393</t>
  </si>
  <si>
    <t>Michalczew plac zabaw</t>
  </si>
  <si>
    <t>OS/09-1394/2013</t>
  </si>
  <si>
    <t>PL_ZEOD_1406000016_59</t>
  </si>
  <si>
    <t>07-1394</t>
  </si>
  <si>
    <t>OS/09-1395/2013</t>
  </si>
  <si>
    <t>PL_ZEOD_1406000017_61</t>
  </si>
  <si>
    <t>07-1395</t>
  </si>
  <si>
    <t>OS/09-1396/2013</t>
  </si>
  <si>
    <t>PL_ZEOD_1406000018_63</t>
  </si>
  <si>
    <t>07-1396</t>
  </si>
  <si>
    <t>OS/09-1397/2013</t>
  </si>
  <si>
    <t>PL_ZEOD_1406000019_65</t>
  </si>
  <si>
    <t>07-1397</t>
  </si>
  <si>
    <t>ORLIK 2012 ul. Polna 17</t>
  </si>
  <si>
    <t>MIEJ_OS_ZEOD_0049_O_0007</t>
  </si>
  <si>
    <t>OS/07-1392/2012</t>
  </si>
  <si>
    <t>07-1392</t>
  </si>
  <si>
    <t>Wójtowska</t>
  </si>
  <si>
    <t>Ul. Wójtowska 1</t>
  </si>
  <si>
    <t>Łączny wolumen:</t>
  </si>
  <si>
    <t>Zużycie łączne w grupach taryfowych</t>
  </si>
  <si>
    <t>Liczba PPE w grupie taryfowej</t>
  </si>
  <si>
    <t>całodobowe</t>
  </si>
  <si>
    <t>kolejności zmiany sprzedawcy, terminów rozwiązania umów kompleksowych oraz terminów rozpoczęcia sprzedaży wynikających ze skuteczności rozwiązania umów kompleksowych dla PPE Zamawiającego</t>
  </si>
  <si>
    <t>PL_ZEOD_1406100100_49</t>
  </si>
  <si>
    <t>PL_ZEOD_1406100101_51</t>
  </si>
  <si>
    <t>OS/07-188/2014</t>
  </si>
  <si>
    <t>07-188</t>
  </si>
  <si>
    <t>Budynek Publicznego Przedszkola</t>
  </si>
  <si>
    <t>Armii Krajowej</t>
  </si>
  <si>
    <t>P</t>
  </si>
  <si>
    <t>638/2010/OS/09/1</t>
  </si>
  <si>
    <t>PL_ZEOD_1406146722_85</t>
  </si>
  <si>
    <t>Grażyna</t>
  </si>
  <si>
    <t>0167/OS/RE11/14</t>
  </si>
  <si>
    <t>Baśniowa</t>
  </si>
  <si>
    <t>PL_ZEOD_1406100631_18</t>
  </si>
  <si>
    <t>PL_ZEOD_1406100632_20</t>
  </si>
  <si>
    <t>Franciszkańska ośw. Parku</t>
  </si>
  <si>
    <t>PL_ZEOD_1406147302_42</t>
  </si>
  <si>
    <t>P-</t>
  </si>
  <si>
    <t>pierwsza zmiana Sprzedawcy</t>
  </si>
  <si>
    <t>ul. Armii Krajowej 10</t>
  </si>
  <si>
    <t>P -</t>
  </si>
  <si>
    <t>110516000 pkt 127</t>
  </si>
  <si>
    <t>110516000 pkt 128</t>
  </si>
  <si>
    <t>110516000 pkt 133</t>
  </si>
  <si>
    <t>110516000 pkt 130</t>
  </si>
  <si>
    <t>110516000 pkt 131</t>
  </si>
  <si>
    <t>110516000 pkt 132</t>
  </si>
  <si>
    <t>110516000 pkt 129</t>
  </si>
  <si>
    <t>PL_ZEOD_1406147707_84</t>
  </si>
  <si>
    <t>PL_ZEOD_1406147749_24</t>
  </si>
  <si>
    <t>PL_ZEOD_1406148620_87</t>
  </si>
  <si>
    <t>05-661</t>
  </si>
  <si>
    <t>Palczew Parcela/ośw</t>
  </si>
  <si>
    <t>Budy Opoźdźewskie</t>
  </si>
  <si>
    <t>Dębnowola dz. Nr 148</t>
  </si>
  <si>
    <r>
      <t xml:space="preserve">Liczba punktów poboru energii podlegających pierwszej zmianie Sprzedawcy - </t>
    </r>
    <r>
      <rPr>
        <b/>
        <sz val="11"/>
        <color indexed="8"/>
        <rFont val="Czcionka tekstu podstawowego"/>
        <family val="0"/>
      </rPr>
      <t>P</t>
    </r>
  </si>
  <si>
    <t>PL_ZEOD_1406000680_08</t>
  </si>
  <si>
    <t>PL_ZEOD_1406146720_81</t>
  </si>
  <si>
    <t>PL_ZEOD_1406149357_11</t>
  </si>
  <si>
    <t>PL_ZEOD_1406149514_85</t>
  </si>
  <si>
    <t>Lechanice 4</t>
  </si>
  <si>
    <t>Gucin</t>
  </si>
  <si>
    <t>PL_ZEOD_0000000074_01</t>
  </si>
  <si>
    <t>NIP: 797-17-75-204</t>
  </si>
  <si>
    <t>PL_ZEOD_1406000841_40</t>
  </si>
  <si>
    <t>Ul. Wysockiego 12</t>
  </si>
  <si>
    <t>Nowa Wieś 69</t>
  </si>
  <si>
    <t>Dębnowola k/Warki 5 "70"</t>
  </si>
  <si>
    <t>PL_ZEOD_1406149870_55</t>
  </si>
  <si>
    <t>PL_ZEOD_1406150652_68</t>
  </si>
  <si>
    <t>PL_ZEOD_1406150939_88</t>
  </si>
  <si>
    <t>PL_ZEOD_1406150940_79</t>
  </si>
  <si>
    <t>PL_ZEOD_1406150941_81</t>
  </si>
  <si>
    <t>Kalina (pompa do podlewania sadu)</t>
  </si>
  <si>
    <t>Wichradz dz. nr 50/2</t>
  </si>
  <si>
    <t>Dębnowola dz nr 102</t>
  </si>
  <si>
    <t>Pompa głębinowa</t>
  </si>
  <si>
    <t>PL_ZEOD_1406100996_06</t>
  </si>
  <si>
    <t>Kompleks Sportowy</t>
  </si>
  <si>
    <t>poza szczyt/noc</t>
  </si>
  <si>
    <t>PL_ZEOD_1406151028_12</t>
  </si>
  <si>
    <t>Niemojewska dz. nr 1611</t>
  </si>
  <si>
    <t>Krześniaków dz. nr 134</t>
  </si>
  <si>
    <t>PL_ZEOD_1406151089_68</t>
  </si>
  <si>
    <t>PL_ZEOD_1406151740_70</t>
  </si>
  <si>
    <t>PL_ZEOD_1406151741_72</t>
  </si>
  <si>
    <t>Stara Warka dz 108</t>
  </si>
  <si>
    <t>Stara Warka dz 9/5</t>
  </si>
  <si>
    <t>-</t>
  </si>
  <si>
    <t>Szkoła Podstawowa nr 1 im. Piotra Wysockiego w Warce</t>
  </si>
  <si>
    <t>Gimnazjum</t>
  </si>
  <si>
    <t>PL_ZEOD_1406152891_32</t>
  </si>
  <si>
    <t>Warka dz 1885/3.1885/28. 1885/30</t>
  </si>
  <si>
    <t>PL_ZEOD_1406153240_44</t>
  </si>
  <si>
    <t>Michalczew dz. 44</t>
  </si>
  <si>
    <t>PL_ZEOD_1406137122_38</t>
  </si>
  <si>
    <t>Punkt skupu</t>
  </si>
  <si>
    <t>Ostrołęka - punkt skupu</t>
  </si>
  <si>
    <t>Prognozowany wolumen zużycia energii elektrycznej czynnej w okresie od 1 lutego do 30 kwietnia [kWh] w podziale na grupy taryfowe (bilans OSD)</t>
  </si>
  <si>
    <r>
      <t xml:space="preserve">Informacje o prognozowanym wolumennie zużycia energii elektrycznej czynnej na potrzeby </t>
    </r>
    <r>
      <rPr>
        <b/>
        <sz val="11"/>
        <color indexed="8"/>
        <rFont val="Czcionka tekstu podstawowego"/>
        <family val="0"/>
      </rPr>
      <t>(bilans  OSD)</t>
    </r>
    <r>
      <rPr>
        <sz val="11"/>
        <color theme="1"/>
        <rFont val="Czcionka tekstu podstawowego"/>
        <family val="2"/>
      </rPr>
      <t>;</t>
    </r>
  </si>
  <si>
    <t>PL_ZEOD_1406154168_77</t>
  </si>
  <si>
    <t>Ciemniewskiego dz. 2559</t>
  </si>
  <si>
    <r>
      <t xml:space="preserve">prognozowanych wolumenów zużycia energii elektrycznej dla PPE Zamawiającego w okresie od dnia 1 maja do 31 grudnia 2022 roku </t>
    </r>
    <r>
      <rPr>
        <b/>
        <sz val="12"/>
        <color indexed="8"/>
        <rFont val="Czcionka tekstu podstawowego"/>
        <family val="2"/>
      </rPr>
      <t>(Bilans OSD</t>
    </r>
    <r>
      <rPr>
        <sz val="12"/>
        <color indexed="8"/>
        <rFont val="Czcionka tekstu podstawowego"/>
        <family val="2"/>
      </rPr>
      <t>)</t>
    </r>
  </si>
  <si>
    <t xml:space="preserve">Zestawienia kolejnych arkuszy zawierają informacje o prognozowanych wolumenach zużycia energii elektrycznej czynnej dla poszczególnych PPE Zamawiającego w okresie od dnia 1 maja do 31 grudnia 2022 roku. </t>
  </si>
  <si>
    <r>
      <t>IR.271.3.9.2022</t>
    </r>
    <r>
      <rPr>
        <b/>
        <sz val="14"/>
        <color indexed="8"/>
        <rFont val="Czcionka tekstu podstawowego"/>
        <family val="0"/>
      </rPr>
      <t xml:space="preserve">                                                                                        Załącznik nr 5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</si>
</sst>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0"/>
    <numFmt numFmtId="168" formatCode="0.0000"/>
    <numFmt numFmtId="169" formatCode="#,##0.0"/>
    <numFmt numFmtId="170" formatCode="#,##0.000"/>
    <numFmt numFmtId="171" formatCode="[$-415]mmm\ yy;@"/>
    <numFmt numFmtId="172" formatCode="mmm\ yy"/>
    <numFmt numFmtId="173" formatCode="0.00000"/>
    <numFmt numFmtId="174" formatCode="0.000"/>
    <numFmt numFmtId="175" formatCode="0.00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00000"/>
    <numFmt numFmtId="181" formatCode="0.000000000"/>
    <numFmt numFmtId="182" formatCode="0.000000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0"/>
    </font>
    <font>
      <sz val="10"/>
      <name val="Arial"/>
      <family val="2"/>
    </font>
    <font>
      <sz val="11"/>
      <name val="Arial"/>
      <family val="2"/>
    </font>
    <font>
      <sz val="8"/>
      <name val="Czcionka tekstu podstawowego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indexed="3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6"/>
      <color theme="1"/>
      <name val="Czcionka tekstu podstawowego"/>
      <family val="2"/>
    </font>
    <font>
      <b/>
      <sz val="18"/>
      <color theme="1"/>
      <name val="Czcionka tekstu podstawowego"/>
      <family val="0"/>
    </font>
    <font>
      <sz val="11"/>
      <color theme="1"/>
      <name val="Arial"/>
      <family val="2"/>
    </font>
    <font>
      <sz val="11"/>
      <color theme="3" tint="0.7999799847602844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7" fontId="5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wrapText="1"/>
    </xf>
    <xf numFmtId="169" fontId="0" fillId="0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1" xfId="0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/>
    </xf>
    <xf numFmtId="0" fontId="55" fillId="0" borderId="0" xfId="0" applyFont="1" applyAlignment="1">
      <alignment horizontal="right"/>
    </xf>
    <xf numFmtId="0" fontId="57" fillId="0" borderId="0" xfId="0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9" fillId="0" borderId="22" xfId="0" applyNumberFormat="1" applyFont="1" applyBorder="1" applyAlignment="1">
      <alignment horizontal="right" vertical="center"/>
    </xf>
    <xf numFmtId="3" fontId="59" fillId="0" borderId="20" xfId="0" applyNumberFormat="1" applyFont="1" applyBorder="1" applyAlignment="1">
      <alignment horizontal="right" vertical="center"/>
    </xf>
    <xf numFmtId="3" fontId="59" fillId="0" borderId="19" xfId="0" applyNumberFormat="1" applyFont="1" applyBorder="1" applyAlignment="1">
      <alignment horizontal="right" vertical="center"/>
    </xf>
    <xf numFmtId="3" fontId="59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3" fontId="60" fillId="0" borderId="20" xfId="0" applyNumberFormat="1" applyFont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3" fontId="60" fillId="0" borderId="20" xfId="0" applyNumberFormat="1" applyFont="1" applyBorder="1" applyAlignment="1">
      <alignment horizontal="right" vertical="center" wrapText="1"/>
    </xf>
    <xf numFmtId="0" fontId="60" fillId="0" borderId="25" xfId="0" applyFont="1" applyBorder="1" applyAlignment="1">
      <alignment vertical="center"/>
    </xf>
    <xf numFmtId="3" fontId="60" fillId="2" borderId="10" xfId="0" applyNumberFormat="1" applyFont="1" applyFill="1" applyBorder="1" applyAlignment="1">
      <alignment vertical="center"/>
    </xf>
    <xf numFmtId="3" fontId="60" fillId="0" borderId="10" xfId="0" applyNumberFormat="1" applyFont="1" applyBorder="1" applyAlignment="1">
      <alignment horizontal="right" vertical="center"/>
    </xf>
    <xf numFmtId="0" fontId="60" fillId="0" borderId="23" xfId="0" applyFont="1" applyBorder="1" applyAlignment="1">
      <alignment vertical="center"/>
    </xf>
    <xf numFmtId="3" fontId="60" fillId="2" borderId="21" xfId="0" applyNumberFormat="1" applyFont="1" applyFill="1" applyBorder="1" applyAlignment="1">
      <alignment vertical="center"/>
    </xf>
    <xf numFmtId="3" fontId="60" fillId="0" borderId="21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3" fontId="62" fillId="0" borderId="2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3" fontId="0" fillId="4" borderId="21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wrapText="1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5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169" fontId="0" fillId="0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7" xfId="0" applyFill="1" applyBorder="1" applyAlignment="1">
      <alignment/>
    </xf>
    <xf numFmtId="3" fontId="0" fillId="0" borderId="0" xfId="0" applyNumberFormat="1" applyAlignment="1">
      <alignment horizontal="right" vertical="center"/>
    </xf>
    <xf numFmtId="0" fontId="6" fillId="0" borderId="1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52" applyFill="1" applyBorder="1" applyAlignment="1">
      <alignment horizontal="center" vertical="center" wrapText="1"/>
      <protection/>
    </xf>
    <xf numFmtId="3" fontId="0" fillId="4" borderId="19" xfId="0" applyNumberFormat="1" applyFill="1" applyBorder="1" applyAlignment="1">
      <alignment horizontal="center" vertical="center" wrapText="1"/>
    </xf>
    <xf numFmtId="3" fontId="0" fillId="34" borderId="19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2" borderId="28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4" borderId="28" xfId="0" applyNumberForma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1" fontId="6" fillId="0" borderId="22" xfId="0" applyNumberFormat="1" applyFont="1" applyBorder="1" applyAlignment="1">
      <alignment/>
    </xf>
    <xf numFmtId="1" fontId="0" fillId="34" borderId="28" xfId="0" applyNumberFormat="1" applyFill="1" applyBorder="1" applyAlignment="1">
      <alignment horizontal="center" vertical="center" wrapText="1"/>
    </xf>
    <xf numFmtId="1" fontId="55" fillId="0" borderId="22" xfId="0" applyNumberFormat="1" applyFont="1" applyBorder="1" applyAlignment="1">
      <alignment/>
    </xf>
    <xf numFmtId="1" fontId="60" fillId="0" borderId="29" xfId="0" applyNumberFormat="1" applyFont="1" applyBorder="1" applyAlignment="1">
      <alignment horizontal="center" vertical="center" wrapText="1"/>
    </xf>
    <xf numFmtId="1" fontId="62" fillId="0" borderId="26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6" fontId="0" fillId="34" borderId="36" xfId="0" applyNumberFormat="1" applyFill="1" applyBorder="1" applyAlignment="1">
      <alignment horizontal="center" vertical="center" wrapText="1"/>
    </xf>
    <xf numFmtId="166" fontId="0" fillId="34" borderId="37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4" borderId="38" xfId="0" applyNumberFormat="1" applyFill="1" applyBorder="1" applyAlignment="1">
      <alignment horizontal="center" vertical="center" wrapText="1"/>
    </xf>
    <xf numFmtId="166" fontId="0" fillId="4" borderId="36" xfId="0" applyNumberFormat="1" applyFill="1" applyBorder="1" applyAlignment="1">
      <alignment horizontal="center" vertical="center" wrapText="1"/>
    </xf>
    <xf numFmtId="166" fontId="0" fillId="4" borderId="37" xfId="0" applyNumberForma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38" xfId="0" applyNumberForma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69" fontId="0" fillId="4" borderId="39" xfId="0" applyNumberFormat="1" applyFill="1" applyBorder="1" applyAlignment="1">
      <alignment horizontal="center" vertical="center" wrapText="1"/>
    </xf>
    <xf numFmtId="169" fontId="0" fillId="4" borderId="40" xfId="0" applyNumberFormat="1" applyFill="1" applyBorder="1" applyAlignment="1">
      <alignment horizontal="center" vertical="center" wrapText="1"/>
    </xf>
    <xf numFmtId="169" fontId="0" fillId="4" borderId="41" xfId="0" applyNumberForma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69" fontId="0" fillId="34" borderId="39" xfId="0" applyNumberFormat="1" applyFill="1" applyBorder="1" applyAlignment="1">
      <alignment horizontal="center" vertical="center" wrapText="1"/>
    </xf>
    <xf numFmtId="169" fontId="0" fillId="34" borderId="40" xfId="0" applyNumberFormat="1" applyFill="1" applyBorder="1" applyAlignment="1">
      <alignment horizontal="center" vertical="center" wrapText="1"/>
    </xf>
    <xf numFmtId="169" fontId="0" fillId="34" borderId="41" xfId="0" applyNumberForma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2" borderId="4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2" borderId="4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38" xfId="0" applyNumberFormat="1" applyFill="1" applyBorder="1" applyAlignment="1">
      <alignment horizontal="center" vertical="center" wrapText="1"/>
    </xf>
    <xf numFmtId="169" fontId="0" fillId="2" borderId="43" xfId="0" applyNumberFormat="1" applyFill="1" applyBorder="1" applyAlignment="1">
      <alignment horizontal="center" vertical="center" wrapText="1"/>
    </xf>
    <xf numFmtId="169" fontId="0" fillId="2" borderId="27" xfId="0" applyNumberFormat="1" applyFill="1" applyBorder="1" applyAlignment="1">
      <alignment horizontal="center" vertical="center" wrapText="1"/>
    </xf>
    <xf numFmtId="169" fontId="0" fillId="2" borderId="44" xfId="0" applyNumberFormat="1" applyFill="1" applyBorder="1" applyAlignment="1">
      <alignment horizontal="center" vertical="center" wrapText="1"/>
    </xf>
    <xf numFmtId="166" fontId="0" fillId="2" borderId="36" xfId="0" applyNumberFormat="1" applyFill="1" applyBorder="1" applyAlignment="1">
      <alignment horizontal="center" vertical="center" wrapText="1"/>
    </xf>
    <xf numFmtId="166" fontId="0" fillId="2" borderId="37" xfId="0" applyNumberFormat="1" applyFill="1" applyBorder="1" applyAlignment="1">
      <alignment horizontal="center" vertical="center" wrapText="1"/>
    </xf>
    <xf numFmtId="1" fontId="60" fillId="0" borderId="37" xfId="0" applyNumberFormat="1" applyFont="1" applyBorder="1" applyAlignment="1">
      <alignment horizontal="center" vertical="center" wrapText="1"/>
    </xf>
    <xf numFmtId="1" fontId="60" fillId="0" borderId="28" xfId="0" applyNumberFormat="1" applyFont="1" applyBorder="1" applyAlignment="1">
      <alignment horizontal="center" vertical="center" wrapText="1"/>
    </xf>
    <xf numFmtId="3" fontId="0" fillId="0" borderId="42" xfId="0" applyNumberFormat="1" applyFill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80" zoomScaleNormal="80" zoomScalePageLayoutView="0" workbookViewId="0" topLeftCell="A1">
      <selection activeCell="I4" sqref="I4"/>
    </sheetView>
  </sheetViews>
  <sheetFormatPr defaultColWidth="8.796875" defaultRowHeight="14.25"/>
  <cols>
    <col min="1" max="1" width="2.09765625" style="0" customWidth="1"/>
    <col min="2" max="2" width="12.19921875" style="0" customWidth="1"/>
    <col min="3" max="3" width="15.19921875" style="0" customWidth="1"/>
    <col min="4" max="4" width="16" style="0" customWidth="1"/>
    <col min="5" max="5" width="15.8984375" style="0" customWidth="1"/>
    <col min="6" max="6" width="16.09765625" style="0" customWidth="1"/>
    <col min="7" max="7" width="14.19921875" style="0" customWidth="1"/>
    <col min="8" max="8" width="17" style="0" customWidth="1"/>
    <col min="10" max="10" width="9.59765625" style="0" bestFit="1" customWidth="1"/>
    <col min="18" max="18" width="7.19921875" style="0" customWidth="1"/>
    <col min="20" max="20" width="8" style="0" customWidth="1"/>
  </cols>
  <sheetData>
    <row r="1" spans="1:10" ht="46.5" customHeight="1">
      <c r="A1" s="58"/>
      <c r="B1" s="180" t="s">
        <v>777</v>
      </c>
      <c r="C1" s="181"/>
      <c r="D1" s="181"/>
      <c r="E1" s="181"/>
      <c r="F1" s="181"/>
      <c r="G1" s="181"/>
      <c r="H1" s="1"/>
      <c r="I1" s="1"/>
      <c r="J1" s="1"/>
    </row>
    <row r="2" spans="1:10" ht="15" thickBot="1">
      <c r="A2" s="58"/>
      <c r="B2" s="58"/>
      <c r="C2" s="58"/>
      <c r="D2" s="58"/>
      <c r="E2" s="58"/>
      <c r="F2" s="58"/>
      <c r="G2" s="58"/>
      <c r="H2" s="1"/>
      <c r="I2" s="1"/>
      <c r="J2" s="1"/>
    </row>
    <row r="3" spans="1:10" ht="21" thickBot="1">
      <c r="A3" s="58"/>
      <c r="B3" s="183" t="s">
        <v>641</v>
      </c>
      <c r="C3" s="184"/>
      <c r="D3" s="184"/>
      <c r="E3" s="184"/>
      <c r="F3" s="184"/>
      <c r="G3" s="185"/>
      <c r="H3" s="1"/>
      <c r="I3" s="1"/>
      <c r="J3" s="1"/>
    </row>
    <row r="4" spans="1:10" ht="20.25">
      <c r="A4" s="58"/>
      <c r="B4" s="59"/>
      <c r="C4" s="59"/>
      <c r="D4" s="59"/>
      <c r="E4" s="59"/>
      <c r="F4" s="59"/>
      <c r="G4" s="59"/>
      <c r="H4" s="1"/>
      <c r="I4" s="1"/>
      <c r="J4" s="1"/>
    </row>
    <row r="5" spans="1:10" ht="20.25">
      <c r="A5" s="58"/>
      <c r="B5" s="76" t="s">
        <v>633</v>
      </c>
      <c r="C5" s="59"/>
      <c r="D5" s="59"/>
      <c r="E5" s="59"/>
      <c r="F5" s="59"/>
      <c r="G5" s="59"/>
      <c r="H5" s="1"/>
      <c r="I5" s="1"/>
      <c r="J5" s="1"/>
    </row>
    <row r="6" spans="1:10" ht="20.25">
      <c r="A6" s="58"/>
      <c r="B6" s="59"/>
      <c r="C6" s="59"/>
      <c r="D6" s="59"/>
      <c r="E6" s="59"/>
      <c r="F6" s="59"/>
      <c r="G6" s="59"/>
      <c r="H6" s="1"/>
      <c r="I6" s="1"/>
      <c r="J6" s="1"/>
    </row>
    <row r="7" spans="1:10" ht="14.25">
      <c r="A7" s="68"/>
      <c r="B7" s="69" t="s">
        <v>642</v>
      </c>
      <c r="C7" s="70"/>
      <c r="D7" s="70"/>
      <c r="E7" s="70"/>
      <c r="F7" s="70"/>
      <c r="G7" s="68"/>
      <c r="H7" s="71"/>
      <c r="I7" s="1"/>
      <c r="J7" s="1"/>
    </row>
    <row r="8" spans="1:10" ht="14.25">
      <c r="A8" s="68"/>
      <c r="B8" s="75" t="s">
        <v>776</v>
      </c>
      <c r="C8" s="68"/>
      <c r="D8" s="70"/>
      <c r="E8" s="70"/>
      <c r="F8" s="70"/>
      <c r="G8" s="68"/>
      <c r="H8" s="71"/>
      <c r="I8" s="1"/>
      <c r="J8" s="1"/>
    </row>
    <row r="9" spans="1:10" ht="14.25">
      <c r="A9" s="68"/>
      <c r="B9" s="69"/>
      <c r="C9" s="68"/>
      <c r="D9" s="70"/>
      <c r="E9" s="70"/>
      <c r="F9" s="70"/>
      <c r="G9" s="68"/>
      <c r="H9" s="71"/>
      <c r="I9" s="1"/>
      <c r="J9" s="1"/>
    </row>
    <row r="10" spans="1:10" ht="14.25">
      <c r="A10" s="68"/>
      <c r="B10" s="72" t="s">
        <v>643</v>
      </c>
      <c r="C10" s="72"/>
      <c r="D10" s="72"/>
      <c r="E10" s="72"/>
      <c r="F10" s="72"/>
      <c r="G10" s="72"/>
      <c r="H10" s="71"/>
      <c r="I10" s="1"/>
      <c r="J10" s="1"/>
    </row>
    <row r="11" spans="1:10" ht="14.25">
      <c r="A11" s="68"/>
      <c r="B11" s="75" t="s">
        <v>653</v>
      </c>
      <c r="C11" s="68"/>
      <c r="D11" s="70"/>
      <c r="E11" s="70"/>
      <c r="F11" s="70"/>
      <c r="G11" s="68"/>
      <c r="H11" s="71"/>
      <c r="I11" s="1"/>
      <c r="J11" s="1"/>
    </row>
    <row r="12" spans="1:10" ht="14.25">
      <c r="A12" s="68"/>
      <c r="B12" s="68"/>
      <c r="C12" s="68"/>
      <c r="D12" s="68"/>
      <c r="E12" s="68"/>
      <c r="F12" s="68"/>
      <c r="G12" s="68"/>
      <c r="H12" s="71"/>
      <c r="I12" s="1"/>
      <c r="J12" s="1"/>
    </row>
    <row r="13" spans="1:10" ht="14.25">
      <c r="A13" s="68"/>
      <c r="B13" s="68" t="s">
        <v>644</v>
      </c>
      <c r="C13" s="68"/>
      <c r="D13" s="68"/>
      <c r="E13" s="68"/>
      <c r="F13" s="68"/>
      <c r="G13" s="68"/>
      <c r="H13" s="71"/>
      <c r="I13" s="1"/>
      <c r="J13" s="1"/>
    </row>
    <row r="14" spans="1:10" ht="15">
      <c r="A14" s="68"/>
      <c r="B14" s="73" t="s">
        <v>645</v>
      </c>
      <c r="C14" s="58" t="s">
        <v>772</v>
      </c>
      <c r="D14" s="68"/>
      <c r="E14" s="68"/>
      <c r="F14" s="68"/>
      <c r="G14" s="68"/>
      <c r="H14" s="71"/>
      <c r="I14" s="1"/>
      <c r="J14" s="1"/>
    </row>
    <row r="15" spans="1:10" ht="15">
      <c r="A15" s="68"/>
      <c r="B15" s="73" t="s">
        <v>646</v>
      </c>
      <c r="C15" s="58" t="s">
        <v>654</v>
      </c>
      <c r="D15" s="68"/>
      <c r="E15" s="68"/>
      <c r="F15" s="68"/>
      <c r="G15" s="68"/>
      <c r="H15" s="71"/>
      <c r="I15" s="1"/>
      <c r="J15" s="1"/>
    </row>
    <row r="16" spans="1:10" ht="14.25">
      <c r="A16" s="68"/>
      <c r="B16" s="73" t="s">
        <v>647</v>
      </c>
      <c r="C16" s="58" t="s">
        <v>648</v>
      </c>
      <c r="D16" s="68"/>
      <c r="E16" s="68"/>
      <c r="F16" s="68"/>
      <c r="G16" s="68"/>
      <c r="H16" s="71"/>
      <c r="I16" s="1"/>
      <c r="J16" s="1"/>
    </row>
    <row r="17" spans="1:10" ht="18">
      <c r="A17" s="60"/>
      <c r="B17" s="61"/>
      <c r="C17" s="62" t="s">
        <v>636</v>
      </c>
      <c r="D17" s="74" t="s">
        <v>637</v>
      </c>
      <c r="E17" s="74"/>
      <c r="F17" s="58"/>
      <c r="G17" s="58"/>
      <c r="H17" s="1"/>
      <c r="I17" s="1"/>
      <c r="J17" s="1"/>
    </row>
    <row r="18" spans="1:10" ht="18.75" thickBot="1">
      <c r="A18" s="1"/>
      <c r="B18" s="1"/>
      <c r="C18" s="30" t="s">
        <v>713</v>
      </c>
      <c r="D18" s="128" t="s">
        <v>711</v>
      </c>
      <c r="E18" s="1"/>
      <c r="F18" s="1"/>
      <c r="G18" s="1"/>
      <c r="H18" s="1"/>
      <c r="I18" s="1"/>
      <c r="J18" s="1"/>
    </row>
    <row r="19" spans="1:10" ht="54" customHeight="1" thickBot="1">
      <c r="A19" s="63"/>
      <c r="B19" s="186" t="s">
        <v>655</v>
      </c>
      <c r="C19" s="187"/>
      <c r="D19" s="187"/>
      <c r="E19" s="187"/>
      <c r="F19" s="187"/>
      <c r="G19" s="188"/>
      <c r="H19" s="64">
        <f>SOPZ_Warka!$T$322</f>
        <v>994718.1493333337</v>
      </c>
      <c r="I19" s="63"/>
      <c r="J19" s="63"/>
    </row>
    <row r="20" spans="1:10" ht="60" customHeight="1">
      <c r="A20" s="63"/>
      <c r="B20" s="189" t="s">
        <v>649</v>
      </c>
      <c r="C20" s="190"/>
      <c r="D20" s="190"/>
      <c r="E20" s="190"/>
      <c r="F20" s="190"/>
      <c r="G20" s="191"/>
      <c r="H20" s="65">
        <f>SUMIF(SOPZ_Warka!F22:F181,"Oświetlenie uliczne",SOPZ_Warka!T22:T181)</f>
        <v>401577.3333333337</v>
      </c>
      <c r="I20" s="63"/>
      <c r="J20" s="121"/>
    </row>
    <row r="21" spans="1:10" ht="59.25" customHeight="1" thickBot="1">
      <c r="A21" s="63"/>
      <c r="B21" s="192" t="s">
        <v>650</v>
      </c>
      <c r="C21" s="193"/>
      <c r="D21" s="193"/>
      <c r="E21" s="193"/>
      <c r="F21" s="193"/>
      <c r="G21" s="194"/>
      <c r="H21" s="66">
        <f>H19-H20</f>
        <v>593140.816</v>
      </c>
      <c r="I21" s="63"/>
      <c r="J21" s="63"/>
    </row>
    <row r="22" spans="1:10" ht="42" customHeight="1" thickBot="1">
      <c r="A22" s="1"/>
      <c r="B22" s="195" t="s">
        <v>651</v>
      </c>
      <c r="C22" s="196"/>
      <c r="D22" s="196"/>
      <c r="E22" s="196"/>
      <c r="F22" s="196"/>
      <c r="G22" s="197"/>
      <c r="H22" s="67">
        <f>SOPZ_Warka!$T$330</f>
        <v>178</v>
      </c>
      <c r="I22" s="1"/>
      <c r="J22" s="1"/>
    </row>
    <row r="23" spans="1:10" ht="39" customHeight="1" thickBot="1">
      <c r="A23" s="1"/>
      <c r="B23" s="182" t="s">
        <v>652</v>
      </c>
      <c r="C23" s="182"/>
      <c r="D23" s="182"/>
      <c r="E23" s="182"/>
      <c r="F23" s="182"/>
      <c r="G23" s="182"/>
      <c r="H23" s="67">
        <f>COUNTIF(SOPZ_Warka!A22:A318,"K")</f>
        <v>177</v>
      </c>
      <c r="I23" s="1"/>
      <c r="J23" s="1"/>
    </row>
    <row r="24" spans="1:10" ht="24" thickBot="1">
      <c r="A24" s="1"/>
      <c r="B24" s="182" t="s">
        <v>728</v>
      </c>
      <c r="C24" s="182"/>
      <c r="D24" s="182"/>
      <c r="E24" s="182"/>
      <c r="F24" s="182"/>
      <c r="G24" s="182"/>
      <c r="H24" s="67">
        <f>COUNTIF(SOPZ_Warka!A22:A319,"P")</f>
        <v>1</v>
      </c>
      <c r="I24" s="1"/>
      <c r="J24" s="1"/>
    </row>
    <row r="25" spans="1:10" ht="18">
      <c r="A25" s="1"/>
      <c r="B25" s="1"/>
      <c r="C25" s="1"/>
      <c r="D25" s="1"/>
      <c r="E25" s="1"/>
      <c r="F25" s="1"/>
      <c r="G25" s="1"/>
      <c r="H25" s="49"/>
      <c r="I25" s="1"/>
      <c r="J25" s="1"/>
    </row>
    <row r="30" ht="14.25">
      <c r="G30" s="143"/>
    </row>
    <row r="31" spans="7:8" ht="14.25">
      <c r="G31" s="142"/>
      <c r="H31" s="142"/>
    </row>
    <row r="32" ht="14.25">
      <c r="G32" s="142"/>
    </row>
  </sheetData>
  <sheetProtection/>
  <mergeCells count="8">
    <mergeCell ref="B1:G1"/>
    <mergeCell ref="B24:G24"/>
    <mergeCell ref="B23:G23"/>
    <mergeCell ref="B3:G3"/>
    <mergeCell ref="B19:G19"/>
    <mergeCell ref="B20:G20"/>
    <mergeCell ref="B21:G21"/>
    <mergeCell ref="B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0"/>
  <sheetViews>
    <sheetView tabSelected="1" zoomScale="70" zoomScaleNormal="70" zoomScalePageLayoutView="0" workbookViewId="0" topLeftCell="A187">
      <selection activeCell="A197" sqref="A197"/>
    </sheetView>
  </sheetViews>
  <sheetFormatPr defaultColWidth="8.796875" defaultRowHeight="14.25"/>
  <cols>
    <col min="1" max="1" width="10.59765625" style="1" customWidth="1"/>
    <col min="2" max="2" width="30.69921875" style="10" customWidth="1"/>
    <col min="3" max="3" width="19" style="10" customWidth="1"/>
    <col min="4" max="4" width="26.09765625" style="10" customWidth="1"/>
    <col min="5" max="5" width="16.8984375" style="1" bestFit="1" customWidth="1"/>
    <col min="6" max="6" width="32" style="1" bestFit="1" customWidth="1"/>
    <col min="7" max="7" width="12.09765625" style="1" bestFit="1" customWidth="1"/>
    <col min="8" max="8" width="8.59765625" style="1" bestFit="1" customWidth="1"/>
    <col min="9" max="9" width="6.59765625" style="1" bestFit="1" customWidth="1"/>
    <col min="10" max="10" width="24.19921875" style="12" customWidth="1"/>
    <col min="11" max="11" width="16.8984375" style="1" customWidth="1"/>
    <col min="12" max="12" width="7.69921875" style="1" bestFit="1" customWidth="1"/>
    <col min="13" max="13" width="7.69921875" style="1" customWidth="1"/>
    <col min="14" max="14" width="11" style="1" customWidth="1"/>
    <col min="15" max="15" width="13.3984375" style="1" bestFit="1" customWidth="1"/>
    <col min="16" max="16" width="11.69921875" style="37" bestFit="1" customWidth="1"/>
    <col min="17" max="17" width="14.5" style="1" bestFit="1" customWidth="1"/>
    <col min="18" max="18" width="12.19921875" style="1" customWidth="1"/>
    <col min="19" max="19" width="12.5" style="1" customWidth="1"/>
    <col min="20" max="20" width="16" style="166" customWidth="1"/>
    <col min="21" max="21" width="11.19921875" style="1" customWidth="1"/>
    <col min="22" max="16384" width="9" style="1" customWidth="1"/>
  </cols>
  <sheetData>
    <row r="1" spans="1:8" ht="20.25">
      <c r="A1" s="228"/>
      <c r="B1" s="229"/>
      <c r="C1" s="229"/>
      <c r="D1" s="229"/>
      <c r="E1" s="229"/>
      <c r="G1" s="29"/>
      <c r="H1" s="23"/>
    </row>
    <row r="2" spans="2:8" ht="14.25">
      <c r="B2" s="1"/>
      <c r="C2" s="1"/>
      <c r="D2" s="1"/>
      <c r="G2" s="29"/>
      <c r="H2" s="23"/>
    </row>
    <row r="3" spans="1:9" ht="15.75">
      <c r="A3" s="233" t="s">
        <v>639</v>
      </c>
      <c r="B3" s="234"/>
      <c r="C3" s="234"/>
      <c r="D3" s="234"/>
      <c r="E3" s="234"/>
      <c r="F3" s="234"/>
      <c r="G3" s="234"/>
      <c r="H3" s="234"/>
      <c r="I3" s="234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9" ht="15">
      <c r="A5" s="234" t="s">
        <v>640</v>
      </c>
      <c r="B5" s="234"/>
      <c r="C5" s="234"/>
      <c r="D5" s="234"/>
      <c r="E5" s="234"/>
      <c r="F5" s="234"/>
      <c r="G5" s="234"/>
      <c r="H5" s="234"/>
      <c r="I5" s="234"/>
    </row>
    <row r="6" spans="1:9" ht="15">
      <c r="A6" s="50"/>
      <c r="B6" s="50"/>
      <c r="C6" s="50"/>
      <c r="D6" s="50"/>
      <c r="E6" s="50"/>
      <c r="F6" s="50"/>
      <c r="G6" s="50"/>
      <c r="H6" s="51"/>
      <c r="I6" s="52"/>
    </row>
    <row r="7" spans="1:9" ht="15">
      <c r="A7" s="234" t="s">
        <v>633</v>
      </c>
      <c r="B7" s="234"/>
      <c r="C7" s="234"/>
      <c r="D7" s="234"/>
      <c r="E7" s="234"/>
      <c r="F7" s="234"/>
      <c r="G7" s="234"/>
      <c r="H7" s="234"/>
      <c r="I7" s="234"/>
    </row>
    <row r="8" spans="1:9" ht="15">
      <c r="A8" s="50"/>
      <c r="B8" s="50"/>
      <c r="C8" s="50"/>
      <c r="D8" s="50"/>
      <c r="E8" s="50"/>
      <c r="F8" s="50"/>
      <c r="G8" s="50"/>
      <c r="H8" s="51"/>
      <c r="I8" s="52"/>
    </row>
    <row r="9" spans="2:9" ht="15.75">
      <c r="B9" s="53" t="s">
        <v>634</v>
      </c>
      <c r="C9" s="52"/>
      <c r="D9" s="50"/>
      <c r="E9" s="50"/>
      <c r="F9" s="52"/>
      <c r="G9" s="50"/>
      <c r="H9" s="51"/>
      <c r="I9" s="52"/>
    </row>
    <row r="10" spans="2:9" ht="15">
      <c r="B10" s="52" t="s">
        <v>635</v>
      </c>
      <c r="C10" s="52"/>
      <c r="D10" s="50"/>
      <c r="E10" s="50"/>
      <c r="F10" s="52"/>
      <c r="G10" s="50"/>
      <c r="H10" s="51"/>
      <c r="I10" s="52"/>
    </row>
    <row r="11" spans="2:9" ht="15.75">
      <c r="B11" s="54" t="s">
        <v>775</v>
      </c>
      <c r="C11" s="52"/>
      <c r="D11" s="50"/>
      <c r="E11" s="50"/>
      <c r="F11" s="52"/>
      <c r="G11" s="50"/>
      <c r="H11" s="51"/>
      <c r="I11" s="52"/>
    </row>
    <row r="12" spans="2:9" ht="15.75">
      <c r="B12" s="54" t="s">
        <v>638</v>
      </c>
      <c r="C12" s="52"/>
      <c r="D12" s="50"/>
      <c r="E12" s="50"/>
      <c r="F12" s="52"/>
      <c r="G12" s="50"/>
      <c r="H12" s="51"/>
      <c r="I12" s="52"/>
    </row>
    <row r="13" spans="2:9" ht="15">
      <c r="B13" s="52" t="s">
        <v>693</v>
      </c>
      <c r="C13" s="52"/>
      <c r="D13" s="52"/>
      <c r="E13" s="52"/>
      <c r="F13" s="52"/>
      <c r="G13" s="50"/>
      <c r="H13" s="51"/>
      <c r="I13" s="52"/>
    </row>
    <row r="14" spans="2:9" ht="15.75">
      <c r="B14" s="56" t="s">
        <v>636</v>
      </c>
      <c r="C14" s="53" t="s">
        <v>637</v>
      </c>
      <c r="D14" s="55"/>
      <c r="E14" s="55"/>
      <c r="F14" s="55"/>
      <c r="G14" s="57"/>
      <c r="H14" s="52"/>
      <c r="I14" s="52"/>
    </row>
    <row r="15" spans="1:7" ht="15.75">
      <c r="A15" s="6"/>
      <c r="B15" s="78" t="s">
        <v>710</v>
      </c>
      <c r="C15" s="79" t="s">
        <v>711</v>
      </c>
      <c r="D15" s="6"/>
      <c r="E15" s="6"/>
      <c r="F15" s="29"/>
      <c r="G15" s="23"/>
    </row>
    <row r="16" spans="1:7" ht="18">
      <c r="A16" s="6"/>
      <c r="B16" s="30"/>
      <c r="C16" s="31"/>
      <c r="D16" s="6"/>
      <c r="E16" s="6"/>
      <c r="F16" s="29"/>
      <c r="G16" s="23"/>
    </row>
    <row r="18" ht="15" thickBot="1"/>
    <row r="19" spans="1:20" ht="42.75" customHeight="1">
      <c r="A19" s="235" t="s">
        <v>0</v>
      </c>
      <c r="B19" s="238" t="s">
        <v>189</v>
      </c>
      <c r="C19" s="238" t="s">
        <v>136</v>
      </c>
      <c r="D19" s="238" t="s">
        <v>190</v>
      </c>
      <c r="E19" s="238" t="s">
        <v>628</v>
      </c>
      <c r="F19" s="241" t="s">
        <v>10</v>
      </c>
      <c r="G19" s="241"/>
      <c r="H19" s="241"/>
      <c r="I19" s="241"/>
      <c r="J19" s="241"/>
      <c r="K19" s="241"/>
      <c r="L19" s="241"/>
      <c r="M19" s="241"/>
      <c r="N19" s="230" t="s">
        <v>1</v>
      </c>
      <c r="O19" s="230" t="s">
        <v>186</v>
      </c>
      <c r="P19" s="245" t="s">
        <v>2</v>
      </c>
      <c r="Q19" s="248" t="s">
        <v>771</v>
      </c>
      <c r="R19" s="248"/>
      <c r="S19" s="248"/>
      <c r="T19" s="249"/>
    </row>
    <row r="20" spans="1:20" ht="48" customHeight="1">
      <c r="A20" s="236"/>
      <c r="B20" s="239"/>
      <c r="C20" s="239"/>
      <c r="D20" s="239"/>
      <c r="E20" s="239"/>
      <c r="F20" s="242"/>
      <c r="G20" s="242"/>
      <c r="H20" s="242"/>
      <c r="I20" s="242"/>
      <c r="J20" s="242"/>
      <c r="K20" s="242"/>
      <c r="L20" s="242"/>
      <c r="M20" s="242"/>
      <c r="N20" s="231"/>
      <c r="O20" s="231"/>
      <c r="P20" s="246"/>
      <c r="Q20" s="243" t="s">
        <v>630</v>
      </c>
      <c r="R20" s="243"/>
      <c r="S20" s="243"/>
      <c r="T20" s="244"/>
    </row>
    <row r="21" spans="1:20" ht="38.25" customHeight="1" thickBot="1">
      <c r="A21" s="237"/>
      <c r="B21" s="240"/>
      <c r="C21" s="240"/>
      <c r="D21" s="240"/>
      <c r="E21" s="240"/>
      <c r="F21" s="77" t="s">
        <v>3</v>
      </c>
      <c r="G21" s="77" t="s">
        <v>4</v>
      </c>
      <c r="H21" s="77" t="s">
        <v>5</v>
      </c>
      <c r="I21" s="46" t="s">
        <v>6</v>
      </c>
      <c r="J21" s="77" t="s">
        <v>656</v>
      </c>
      <c r="K21" s="46" t="s">
        <v>7</v>
      </c>
      <c r="L21" s="77" t="s">
        <v>8</v>
      </c>
      <c r="M21" s="77" t="s">
        <v>9</v>
      </c>
      <c r="N21" s="232"/>
      <c r="O21" s="232"/>
      <c r="P21" s="247"/>
      <c r="Q21" s="145" t="s">
        <v>631</v>
      </c>
      <c r="R21" s="47" t="s">
        <v>187</v>
      </c>
      <c r="S21" s="47" t="s">
        <v>752</v>
      </c>
      <c r="T21" s="167" t="s">
        <v>632</v>
      </c>
    </row>
    <row r="22" spans="1:21" s="10" customFormat="1" ht="18">
      <c r="A22" s="40" t="s">
        <v>194</v>
      </c>
      <c r="B22" s="41" t="s">
        <v>246</v>
      </c>
      <c r="C22" s="41" t="s">
        <v>263</v>
      </c>
      <c r="D22" s="41" t="s">
        <v>657</v>
      </c>
      <c r="E22" s="41" t="s">
        <v>264</v>
      </c>
      <c r="F22" s="41" t="s">
        <v>11</v>
      </c>
      <c r="G22" s="41" t="s">
        <v>12</v>
      </c>
      <c r="H22" s="41" t="s">
        <v>13</v>
      </c>
      <c r="I22" s="41" t="s">
        <v>14</v>
      </c>
      <c r="J22" s="42" t="s">
        <v>14</v>
      </c>
      <c r="K22" s="41" t="s">
        <v>15</v>
      </c>
      <c r="L22" s="41">
        <v>1</v>
      </c>
      <c r="M22" s="41"/>
      <c r="N22" s="41">
        <v>95759635</v>
      </c>
      <c r="O22" s="157" t="s">
        <v>16</v>
      </c>
      <c r="P22" s="43">
        <v>55</v>
      </c>
      <c r="Q22" s="133">
        <v>41440</v>
      </c>
      <c r="R22" s="44"/>
      <c r="S22" s="44"/>
      <c r="T22" s="168">
        <f>Q22</f>
        <v>41440</v>
      </c>
      <c r="U22" s="132"/>
    </row>
    <row r="23" spans="1:21" s="10" customFormat="1" ht="16.5" customHeight="1">
      <c r="A23" s="24" t="s">
        <v>194</v>
      </c>
      <c r="B23" s="4" t="s">
        <v>246</v>
      </c>
      <c r="C23" s="4" t="s">
        <v>374</v>
      </c>
      <c r="D23" s="4" t="s">
        <v>375</v>
      </c>
      <c r="E23" s="4" t="s">
        <v>376</v>
      </c>
      <c r="F23" s="4" t="s">
        <v>17</v>
      </c>
      <c r="G23" s="4" t="s">
        <v>12</v>
      </c>
      <c r="H23" s="4" t="s">
        <v>13</v>
      </c>
      <c r="I23" s="4" t="s">
        <v>14</v>
      </c>
      <c r="J23" s="11" t="s">
        <v>14</v>
      </c>
      <c r="K23" s="4" t="s">
        <v>18</v>
      </c>
      <c r="L23" s="4"/>
      <c r="M23" s="4"/>
      <c r="N23" s="4">
        <v>56144384</v>
      </c>
      <c r="O23" s="27" t="s">
        <v>19</v>
      </c>
      <c r="P23" s="38">
        <v>15</v>
      </c>
      <c r="Q23" s="133">
        <v>1646</v>
      </c>
      <c r="R23" s="45"/>
      <c r="S23" s="44"/>
      <c r="T23" s="168">
        <f aca="true" t="shared" si="0" ref="T23:T86">Q23</f>
        <v>1646</v>
      </c>
      <c r="U23" s="132"/>
    </row>
    <row r="24" spans="1:21" s="10" customFormat="1" ht="18">
      <c r="A24" s="24" t="s">
        <v>194</v>
      </c>
      <c r="B24" s="4" t="s">
        <v>246</v>
      </c>
      <c r="C24" s="4" t="s">
        <v>371</v>
      </c>
      <c r="D24" s="4" t="s">
        <v>372</v>
      </c>
      <c r="E24" s="4" t="s">
        <v>373</v>
      </c>
      <c r="F24" s="4" t="s">
        <v>17</v>
      </c>
      <c r="G24" s="4" t="s">
        <v>12</v>
      </c>
      <c r="H24" s="4" t="s">
        <v>13</v>
      </c>
      <c r="I24" s="4" t="s">
        <v>14</v>
      </c>
      <c r="J24" s="11" t="s">
        <v>14</v>
      </c>
      <c r="K24" s="4" t="s">
        <v>20</v>
      </c>
      <c r="L24" s="4"/>
      <c r="M24" s="4"/>
      <c r="N24" s="4">
        <v>56144320</v>
      </c>
      <c r="O24" s="27" t="s">
        <v>19</v>
      </c>
      <c r="P24" s="38">
        <v>19</v>
      </c>
      <c r="Q24" s="133">
        <v>1105.3333333333333</v>
      </c>
      <c r="R24" s="45"/>
      <c r="S24" s="44"/>
      <c r="T24" s="168">
        <f t="shared" si="0"/>
        <v>1105.3333333333333</v>
      </c>
      <c r="U24" s="132"/>
    </row>
    <row r="25" spans="1:21" s="10" customFormat="1" ht="18">
      <c r="A25" s="24" t="s">
        <v>194</v>
      </c>
      <c r="B25" s="4" t="s">
        <v>246</v>
      </c>
      <c r="C25" s="4" t="s">
        <v>368</v>
      </c>
      <c r="D25" s="4" t="s">
        <v>369</v>
      </c>
      <c r="E25" s="4" t="s">
        <v>370</v>
      </c>
      <c r="F25" s="4" t="s">
        <v>17</v>
      </c>
      <c r="G25" s="4" t="s">
        <v>12</v>
      </c>
      <c r="H25" s="4" t="s">
        <v>13</v>
      </c>
      <c r="I25" s="4" t="s">
        <v>14</v>
      </c>
      <c r="J25" s="11" t="s">
        <v>14</v>
      </c>
      <c r="K25" s="4" t="s">
        <v>21</v>
      </c>
      <c r="L25" s="4"/>
      <c r="M25" s="4"/>
      <c r="N25" s="4">
        <v>26994566</v>
      </c>
      <c r="O25" s="27" t="s">
        <v>19</v>
      </c>
      <c r="P25" s="38">
        <v>5</v>
      </c>
      <c r="Q25" s="133">
        <v>2296.6666666666665</v>
      </c>
      <c r="R25" s="45"/>
      <c r="S25" s="44"/>
      <c r="T25" s="168">
        <f t="shared" si="0"/>
        <v>2296.6666666666665</v>
      </c>
      <c r="U25" s="132"/>
    </row>
    <row r="26" spans="1:21" s="10" customFormat="1" ht="18">
      <c r="A26" s="24" t="s">
        <v>194</v>
      </c>
      <c r="B26" s="4" t="s">
        <v>246</v>
      </c>
      <c r="C26" s="4" t="s">
        <v>365</v>
      </c>
      <c r="D26" s="4" t="s">
        <v>366</v>
      </c>
      <c r="E26" s="4" t="s">
        <v>367</v>
      </c>
      <c r="F26" s="4" t="s">
        <v>17</v>
      </c>
      <c r="G26" s="4" t="s">
        <v>12</v>
      </c>
      <c r="H26" s="4" t="s">
        <v>13</v>
      </c>
      <c r="I26" s="4" t="s">
        <v>14</v>
      </c>
      <c r="J26" s="11" t="s">
        <v>14</v>
      </c>
      <c r="K26" s="4" t="s">
        <v>22</v>
      </c>
      <c r="L26" s="4"/>
      <c r="M26" s="4"/>
      <c r="N26" s="4">
        <v>56142453</v>
      </c>
      <c r="O26" s="27" t="s">
        <v>19</v>
      </c>
      <c r="P26" s="38">
        <v>24</v>
      </c>
      <c r="Q26" s="133">
        <v>2308.6666666666665</v>
      </c>
      <c r="R26" s="45"/>
      <c r="S26" s="44"/>
      <c r="T26" s="168">
        <f t="shared" si="0"/>
        <v>2308.6666666666665</v>
      </c>
      <c r="U26" s="132"/>
    </row>
    <row r="27" spans="1:21" s="10" customFormat="1" ht="18">
      <c r="A27" s="24" t="s">
        <v>194</v>
      </c>
      <c r="B27" s="4" t="s">
        <v>246</v>
      </c>
      <c r="C27" s="4" t="s">
        <v>362</v>
      </c>
      <c r="D27" s="4" t="s">
        <v>363</v>
      </c>
      <c r="E27" s="4" t="s">
        <v>364</v>
      </c>
      <c r="F27" s="4" t="s">
        <v>17</v>
      </c>
      <c r="G27" s="4" t="s">
        <v>12</v>
      </c>
      <c r="H27" s="4" t="s">
        <v>13</v>
      </c>
      <c r="I27" s="4" t="s">
        <v>14</v>
      </c>
      <c r="J27" s="11" t="s">
        <v>14</v>
      </c>
      <c r="K27" s="4" t="s">
        <v>23</v>
      </c>
      <c r="L27" s="4"/>
      <c r="M27" s="4"/>
      <c r="N27" s="4">
        <v>56144418</v>
      </c>
      <c r="O27" s="27" t="s">
        <v>19</v>
      </c>
      <c r="P27" s="38">
        <v>40</v>
      </c>
      <c r="Q27" s="133">
        <v>5763.333333333333</v>
      </c>
      <c r="R27" s="45"/>
      <c r="S27" s="44"/>
      <c r="T27" s="168">
        <f t="shared" si="0"/>
        <v>5763.333333333333</v>
      </c>
      <c r="U27" s="132"/>
    </row>
    <row r="28" spans="1:21" s="10" customFormat="1" ht="18">
      <c r="A28" s="24" t="s">
        <v>194</v>
      </c>
      <c r="B28" s="4" t="s">
        <v>246</v>
      </c>
      <c r="C28" s="4" t="s">
        <v>359</v>
      </c>
      <c r="D28" s="4" t="s">
        <v>360</v>
      </c>
      <c r="E28" s="4" t="s">
        <v>361</v>
      </c>
      <c r="F28" s="4" t="s">
        <v>17</v>
      </c>
      <c r="G28" s="4" t="s">
        <v>12</v>
      </c>
      <c r="H28" s="4" t="s">
        <v>13</v>
      </c>
      <c r="I28" s="4" t="s">
        <v>14</v>
      </c>
      <c r="J28" s="11" t="s">
        <v>14</v>
      </c>
      <c r="K28" s="4" t="s">
        <v>24</v>
      </c>
      <c r="L28" s="4"/>
      <c r="M28" s="4"/>
      <c r="N28" s="4">
        <v>56185092</v>
      </c>
      <c r="O28" s="27" t="s">
        <v>19</v>
      </c>
      <c r="P28" s="38">
        <v>19</v>
      </c>
      <c r="Q28" s="133">
        <v>2684.6666666666665</v>
      </c>
      <c r="R28" s="45"/>
      <c r="S28" s="44"/>
      <c r="T28" s="168">
        <f t="shared" si="0"/>
        <v>2684.6666666666665</v>
      </c>
      <c r="U28" s="132"/>
    </row>
    <row r="29" spans="1:21" s="10" customFormat="1" ht="18">
      <c r="A29" s="24" t="s">
        <v>194</v>
      </c>
      <c r="B29" s="4" t="s">
        <v>246</v>
      </c>
      <c r="C29" s="4" t="s">
        <v>356</v>
      </c>
      <c r="D29" s="4" t="s">
        <v>357</v>
      </c>
      <c r="E29" s="4" t="s">
        <v>358</v>
      </c>
      <c r="F29" s="4" t="s">
        <v>17</v>
      </c>
      <c r="G29" s="4" t="s">
        <v>12</v>
      </c>
      <c r="H29" s="4" t="s">
        <v>13</v>
      </c>
      <c r="I29" s="4" t="s">
        <v>14</v>
      </c>
      <c r="J29" s="11" t="s">
        <v>14</v>
      </c>
      <c r="K29" s="4" t="s">
        <v>25</v>
      </c>
      <c r="L29" s="4"/>
      <c r="M29" s="4"/>
      <c r="N29" s="4">
        <v>93460517</v>
      </c>
      <c r="O29" s="27" t="s">
        <v>19</v>
      </c>
      <c r="P29" s="38">
        <v>15</v>
      </c>
      <c r="Q29" s="133">
        <v>2256.6666666666665</v>
      </c>
      <c r="R29" s="45"/>
      <c r="S29" s="44"/>
      <c r="T29" s="168">
        <f t="shared" si="0"/>
        <v>2256.6666666666665</v>
      </c>
      <c r="U29" s="132"/>
    </row>
    <row r="30" spans="1:21" s="10" customFormat="1" ht="18">
      <c r="A30" s="24" t="s">
        <v>194</v>
      </c>
      <c r="B30" s="4" t="s">
        <v>246</v>
      </c>
      <c r="C30" s="4" t="s">
        <v>353</v>
      </c>
      <c r="D30" s="4" t="s">
        <v>354</v>
      </c>
      <c r="E30" s="4" t="s">
        <v>355</v>
      </c>
      <c r="F30" s="4" t="s">
        <v>17</v>
      </c>
      <c r="G30" s="4" t="s">
        <v>12</v>
      </c>
      <c r="H30" s="4" t="s">
        <v>13</v>
      </c>
      <c r="I30" s="4" t="s">
        <v>14</v>
      </c>
      <c r="J30" s="11" t="s">
        <v>14</v>
      </c>
      <c r="K30" s="4" t="s">
        <v>26</v>
      </c>
      <c r="L30" s="4"/>
      <c r="M30" s="4"/>
      <c r="N30" s="4">
        <v>56218060</v>
      </c>
      <c r="O30" s="27" t="s">
        <v>19</v>
      </c>
      <c r="P30" s="38">
        <v>24</v>
      </c>
      <c r="Q30" s="133">
        <v>3330</v>
      </c>
      <c r="R30" s="45"/>
      <c r="S30" s="44"/>
      <c r="T30" s="168">
        <f t="shared" si="0"/>
        <v>3330</v>
      </c>
      <c r="U30" s="132"/>
    </row>
    <row r="31" spans="1:21" s="10" customFormat="1" ht="18">
      <c r="A31" s="24" t="s">
        <v>194</v>
      </c>
      <c r="B31" s="4" t="s">
        <v>246</v>
      </c>
      <c r="C31" s="4" t="s">
        <v>350</v>
      </c>
      <c r="D31" s="4" t="s">
        <v>351</v>
      </c>
      <c r="E31" s="4" t="s">
        <v>352</v>
      </c>
      <c r="F31" s="4" t="s">
        <v>17</v>
      </c>
      <c r="G31" s="4" t="s">
        <v>12</v>
      </c>
      <c r="H31" s="4" t="s">
        <v>13</v>
      </c>
      <c r="I31" s="4" t="s">
        <v>14</v>
      </c>
      <c r="J31" s="11" t="s">
        <v>14</v>
      </c>
      <c r="K31" s="4" t="s">
        <v>27</v>
      </c>
      <c r="L31" s="4"/>
      <c r="M31" s="4"/>
      <c r="N31" s="4">
        <v>56144241</v>
      </c>
      <c r="O31" s="27" t="s">
        <v>19</v>
      </c>
      <c r="P31" s="38">
        <v>19</v>
      </c>
      <c r="Q31" s="133">
        <v>8206.666666666666</v>
      </c>
      <c r="R31" s="45"/>
      <c r="S31" s="44"/>
      <c r="T31" s="168">
        <f t="shared" si="0"/>
        <v>8206.666666666666</v>
      </c>
      <c r="U31" s="132"/>
    </row>
    <row r="32" spans="1:21" s="10" customFormat="1" ht="18">
      <c r="A32" s="24" t="s">
        <v>194</v>
      </c>
      <c r="B32" s="4" t="s">
        <v>246</v>
      </c>
      <c r="C32" s="4" t="s">
        <v>347</v>
      </c>
      <c r="D32" s="4" t="s">
        <v>348</v>
      </c>
      <c r="E32" s="4" t="s">
        <v>349</v>
      </c>
      <c r="F32" s="4" t="s">
        <v>17</v>
      </c>
      <c r="G32" s="4" t="s">
        <v>12</v>
      </c>
      <c r="H32" s="4" t="s">
        <v>13</v>
      </c>
      <c r="I32" s="4" t="s">
        <v>14</v>
      </c>
      <c r="J32" s="11" t="s">
        <v>14</v>
      </c>
      <c r="K32" s="4" t="s">
        <v>28</v>
      </c>
      <c r="L32" s="4"/>
      <c r="M32" s="4"/>
      <c r="N32" s="4">
        <v>56144292</v>
      </c>
      <c r="O32" s="27" t="s">
        <v>19</v>
      </c>
      <c r="P32" s="38">
        <v>30</v>
      </c>
      <c r="Q32" s="133">
        <v>7622.666666666667</v>
      </c>
      <c r="R32" s="45"/>
      <c r="S32" s="44"/>
      <c r="T32" s="168">
        <f t="shared" si="0"/>
        <v>7622.666666666667</v>
      </c>
      <c r="U32" s="132"/>
    </row>
    <row r="33" spans="1:21" s="10" customFormat="1" ht="18">
      <c r="A33" s="24" t="s">
        <v>194</v>
      </c>
      <c r="B33" s="4" t="s">
        <v>246</v>
      </c>
      <c r="C33" s="4" t="s">
        <v>344</v>
      </c>
      <c r="D33" s="4" t="s">
        <v>345</v>
      </c>
      <c r="E33" s="4" t="s">
        <v>346</v>
      </c>
      <c r="F33" s="4" t="s">
        <v>17</v>
      </c>
      <c r="G33" s="4" t="s">
        <v>12</v>
      </c>
      <c r="H33" s="4" t="s">
        <v>13</v>
      </c>
      <c r="I33" s="4" t="s">
        <v>14</v>
      </c>
      <c r="J33" s="11" t="s">
        <v>14</v>
      </c>
      <c r="K33" s="4" t="s">
        <v>29</v>
      </c>
      <c r="L33" s="4"/>
      <c r="M33" s="4"/>
      <c r="N33" s="4">
        <v>56142455</v>
      </c>
      <c r="O33" s="27" t="s">
        <v>19</v>
      </c>
      <c r="P33" s="38">
        <v>40</v>
      </c>
      <c r="Q33" s="133">
        <v>4193.333333333333</v>
      </c>
      <c r="R33" s="45"/>
      <c r="S33" s="44"/>
      <c r="T33" s="168">
        <f t="shared" si="0"/>
        <v>4193.333333333333</v>
      </c>
      <c r="U33" s="132"/>
    </row>
    <row r="34" spans="1:21" s="10" customFormat="1" ht="18">
      <c r="A34" s="24" t="s">
        <v>194</v>
      </c>
      <c r="B34" s="4" t="s">
        <v>246</v>
      </c>
      <c r="C34" s="4" t="s">
        <v>343</v>
      </c>
      <c r="D34" s="4" t="s">
        <v>341</v>
      </c>
      <c r="E34" s="4" t="s">
        <v>342</v>
      </c>
      <c r="F34" s="4" t="s">
        <v>17</v>
      </c>
      <c r="G34" s="4" t="s">
        <v>12</v>
      </c>
      <c r="H34" s="4" t="s">
        <v>13</v>
      </c>
      <c r="I34" s="4" t="s">
        <v>14</v>
      </c>
      <c r="J34" s="11" t="s">
        <v>14</v>
      </c>
      <c r="K34" s="4" t="s">
        <v>30</v>
      </c>
      <c r="L34" s="4"/>
      <c r="M34" s="4"/>
      <c r="N34" s="4">
        <v>56144412</v>
      </c>
      <c r="O34" s="27" t="s">
        <v>19</v>
      </c>
      <c r="P34" s="38">
        <v>40</v>
      </c>
      <c r="Q34" s="133">
        <v>4865.333333333333</v>
      </c>
      <c r="R34" s="45"/>
      <c r="S34" s="44"/>
      <c r="T34" s="168">
        <f t="shared" si="0"/>
        <v>4865.333333333333</v>
      </c>
      <c r="U34" s="132"/>
    </row>
    <row r="35" spans="1:21" s="10" customFormat="1" ht="18">
      <c r="A35" s="24" t="s">
        <v>194</v>
      </c>
      <c r="B35" s="4" t="s">
        <v>246</v>
      </c>
      <c r="C35" s="4" t="s">
        <v>338</v>
      </c>
      <c r="D35" s="4" t="s">
        <v>339</v>
      </c>
      <c r="E35" s="4" t="s">
        <v>340</v>
      </c>
      <c r="F35" s="4" t="s">
        <v>17</v>
      </c>
      <c r="G35" s="4" t="s">
        <v>12</v>
      </c>
      <c r="H35" s="4" t="s">
        <v>13</v>
      </c>
      <c r="I35" s="4" t="s">
        <v>14</v>
      </c>
      <c r="J35" s="11" t="s">
        <v>14</v>
      </c>
      <c r="K35" s="4" t="s">
        <v>31</v>
      </c>
      <c r="L35" s="4"/>
      <c r="M35" s="4"/>
      <c r="N35" s="4">
        <v>56142458</v>
      </c>
      <c r="O35" s="27" t="s">
        <v>19</v>
      </c>
      <c r="P35" s="38">
        <v>30</v>
      </c>
      <c r="Q35" s="133">
        <v>19244</v>
      </c>
      <c r="R35" s="45"/>
      <c r="S35" s="44"/>
      <c r="T35" s="168">
        <f t="shared" si="0"/>
        <v>19244</v>
      </c>
      <c r="U35" s="132"/>
    </row>
    <row r="36" spans="1:21" s="10" customFormat="1" ht="18">
      <c r="A36" s="24" t="s">
        <v>194</v>
      </c>
      <c r="B36" s="4" t="s">
        <v>246</v>
      </c>
      <c r="C36" s="4" t="s">
        <v>335</v>
      </c>
      <c r="D36" s="4" t="s">
        <v>336</v>
      </c>
      <c r="E36" s="4" t="s">
        <v>337</v>
      </c>
      <c r="F36" s="4" t="s">
        <v>17</v>
      </c>
      <c r="G36" s="4" t="s">
        <v>12</v>
      </c>
      <c r="H36" s="4" t="s">
        <v>13</v>
      </c>
      <c r="I36" s="4" t="s">
        <v>14</v>
      </c>
      <c r="J36" s="11" t="s">
        <v>14</v>
      </c>
      <c r="K36" s="4" t="s">
        <v>32</v>
      </c>
      <c r="L36" s="4"/>
      <c r="M36" s="4"/>
      <c r="N36" s="4">
        <v>56142446</v>
      </c>
      <c r="O36" s="27" t="s">
        <v>19</v>
      </c>
      <c r="P36" s="38">
        <v>30</v>
      </c>
      <c r="Q36" s="133">
        <v>27424.666666666668</v>
      </c>
      <c r="R36" s="45"/>
      <c r="S36" s="44"/>
      <c r="T36" s="168">
        <f t="shared" si="0"/>
        <v>27424.666666666668</v>
      </c>
      <c r="U36" s="132"/>
    </row>
    <row r="37" spans="1:21" s="10" customFormat="1" ht="18">
      <c r="A37" s="24" t="s">
        <v>194</v>
      </c>
      <c r="B37" s="4" t="s">
        <v>246</v>
      </c>
      <c r="C37" s="4" t="s">
        <v>332</v>
      </c>
      <c r="D37" s="4" t="s">
        <v>333</v>
      </c>
      <c r="E37" s="4" t="s">
        <v>334</v>
      </c>
      <c r="F37" s="4" t="s">
        <v>17</v>
      </c>
      <c r="G37" s="4" t="s">
        <v>12</v>
      </c>
      <c r="H37" s="4" t="s">
        <v>13</v>
      </c>
      <c r="I37" s="4" t="s">
        <v>14</v>
      </c>
      <c r="J37" s="11" t="s">
        <v>14</v>
      </c>
      <c r="K37" s="4" t="s">
        <v>33</v>
      </c>
      <c r="L37" s="4"/>
      <c r="M37" s="4"/>
      <c r="N37" s="4">
        <v>56144392</v>
      </c>
      <c r="O37" s="27" t="s">
        <v>19</v>
      </c>
      <c r="P37" s="38">
        <v>30</v>
      </c>
      <c r="Q37" s="133">
        <v>4360</v>
      </c>
      <c r="R37" s="45"/>
      <c r="S37" s="44"/>
      <c r="T37" s="168">
        <f t="shared" si="0"/>
        <v>4360</v>
      </c>
      <c r="U37" s="132"/>
    </row>
    <row r="38" spans="1:21" s="10" customFormat="1" ht="18">
      <c r="A38" s="24" t="s">
        <v>194</v>
      </c>
      <c r="B38" s="4" t="s">
        <v>246</v>
      </c>
      <c r="C38" s="4" t="s">
        <v>329</v>
      </c>
      <c r="D38" s="4" t="s">
        <v>330</v>
      </c>
      <c r="E38" s="4" t="s">
        <v>331</v>
      </c>
      <c r="F38" s="4" t="s">
        <v>17</v>
      </c>
      <c r="G38" s="4" t="s">
        <v>12</v>
      </c>
      <c r="H38" s="4" t="s">
        <v>13</v>
      </c>
      <c r="I38" s="4" t="s">
        <v>14</v>
      </c>
      <c r="J38" s="11" t="s">
        <v>14</v>
      </c>
      <c r="K38" s="4" t="s">
        <v>34</v>
      </c>
      <c r="L38" s="4"/>
      <c r="M38" s="4"/>
      <c r="N38" s="4">
        <v>56144417</v>
      </c>
      <c r="O38" s="27" t="s">
        <v>19</v>
      </c>
      <c r="P38" s="38">
        <v>24</v>
      </c>
      <c r="Q38" s="133">
        <v>3890.6666666666665</v>
      </c>
      <c r="R38" s="45"/>
      <c r="S38" s="44"/>
      <c r="T38" s="168">
        <f t="shared" si="0"/>
        <v>3890.6666666666665</v>
      </c>
      <c r="U38" s="132"/>
    </row>
    <row r="39" spans="1:21" s="10" customFormat="1" ht="18">
      <c r="A39" s="24" t="s">
        <v>194</v>
      </c>
      <c r="B39" s="4" t="s">
        <v>246</v>
      </c>
      <c r="C39" s="4" t="s">
        <v>326</v>
      </c>
      <c r="D39" s="4" t="s">
        <v>327</v>
      </c>
      <c r="E39" s="4" t="s">
        <v>328</v>
      </c>
      <c r="F39" s="4" t="s">
        <v>17</v>
      </c>
      <c r="G39" s="4" t="s">
        <v>12</v>
      </c>
      <c r="H39" s="4" t="s">
        <v>13</v>
      </c>
      <c r="I39" s="4" t="s">
        <v>14</v>
      </c>
      <c r="J39" s="11" t="s">
        <v>14</v>
      </c>
      <c r="K39" s="4" t="s">
        <v>35</v>
      </c>
      <c r="L39" s="4"/>
      <c r="M39" s="4"/>
      <c r="N39" s="4">
        <v>56144326</v>
      </c>
      <c r="O39" s="27" t="s">
        <v>19</v>
      </c>
      <c r="P39" s="38">
        <v>24</v>
      </c>
      <c r="Q39" s="133">
        <v>831.3333333333334</v>
      </c>
      <c r="R39" s="45"/>
      <c r="S39" s="44"/>
      <c r="T39" s="168">
        <f t="shared" si="0"/>
        <v>831.3333333333334</v>
      </c>
      <c r="U39" s="132"/>
    </row>
    <row r="40" spans="1:21" s="10" customFormat="1" ht="18">
      <c r="A40" s="24" t="s">
        <v>194</v>
      </c>
      <c r="B40" s="4" t="s">
        <v>246</v>
      </c>
      <c r="C40" s="4" t="s">
        <v>323</v>
      </c>
      <c r="D40" s="4" t="s">
        <v>324</v>
      </c>
      <c r="E40" s="4" t="s">
        <v>325</v>
      </c>
      <c r="F40" s="4" t="s">
        <v>17</v>
      </c>
      <c r="G40" s="4" t="s">
        <v>12</v>
      </c>
      <c r="H40" s="4" t="s">
        <v>13</v>
      </c>
      <c r="I40" s="4" t="s">
        <v>14</v>
      </c>
      <c r="J40" s="11" t="s">
        <v>14</v>
      </c>
      <c r="K40" s="4" t="s">
        <v>36</v>
      </c>
      <c r="L40" s="4"/>
      <c r="M40" s="4"/>
      <c r="N40" s="4">
        <v>56144381</v>
      </c>
      <c r="O40" s="27" t="s">
        <v>19</v>
      </c>
      <c r="P40" s="38">
        <v>30</v>
      </c>
      <c r="Q40" s="133">
        <v>2629.3333333333335</v>
      </c>
      <c r="R40" s="45"/>
      <c r="S40" s="44"/>
      <c r="T40" s="168">
        <f t="shared" si="0"/>
        <v>2629.3333333333335</v>
      </c>
      <c r="U40" s="132"/>
    </row>
    <row r="41" spans="1:21" s="10" customFormat="1" ht="18">
      <c r="A41" s="24" t="s">
        <v>194</v>
      </c>
      <c r="B41" s="4" t="s">
        <v>246</v>
      </c>
      <c r="C41" s="4" t="s">
        <v>320</v>
      </c>
      <c r="D41" s="4" t="s">
        <v>321</v>
      </c>
      <c r="E41" s="4" t="s">
        <v>322</v>
      </c>
      <c r="F41" s="4" t="s">
        <v>17</v>
      </c>
      <c r="G41" s="4" t="s">
        <v>12</v>
      </c>
      <c r="H41" s="4" t="s">
        <v>13</v>
      </c>
      <c r="I41" s="4" t="s">
        <v>14</v>
      </c>
      <c r="J41" s="11" t="s">
        <v>14</v>
      </c>
      <c r="K41" s="4" t="s">
        <v>319</v>
      </c>
      <c r="L41" s="4"/>
      <c r="M41" s="4"/>
      <c r="N41" s="4">
        <v>56144338</v>
      </c>
      <c r="O41" s="27" t="s">
        <v>19</v>
      </c>
      <c r="P41" s="38">
        <v>24</v>
      </c>
      <c r="Q41" s="133">
        <v>12863.333333333334</v>
      </c>
      <c r="R41" s="45"/>
      <c r="S41" s="44"/>
      <c r="T41" s="168">
        <f t="shared" si="0"/>
        <v>12863.333333333334</v>
      </c>
      <c r="U41" s="132"/>
    </row>
    <row r="42" spans="1:21" s="10" customFormat="1" ht="18">
      <c r="A42" s="24" t="s">
        <v>194</v>
      </c>
      <c r="B42" s="4" t="s">
        <v>246</v>
      </c>
      <c r="C42" s="4" t="s">
        <v>316</v>
      </c>
      <c r="D42" s="4" t="s">
        <v>317</v>
      </c>
      <c r="E42" s="4" t="s">
        <v>318</v>
      </c>
      <c r="F42" s="4" t="s">
        <v>17</v>
      </c>
      <c r="G42" s="4" t="s">
        <v>12</v>
      </c>
      <c r="H42" s="4" t="s">
        <v>13</v>
      </c>
      <c r="I42" s="4" t="s">
        <v>14</v>
      </c>
      <c r="J42" s="11" t="s">
        <v>14</v>
      </c>
      <c r="K42" s="4" t="s">
        <v>37</v>
      </c>
      <c r="L42" s="4"/>
      <c r="M42" s="4"/>
      <c r="N42" s="4">
        <v>56144339</v>
      </c>
      <c r="O42" s="27" t="s">
        <v>19</v>
      </c>
      <c r="P42" s="38">
        <v>40</v>
      </c>
      <c r="Q42" s="133">
        <v>18454.666666666668</v>
      </c>
      <c r="R42" s="45"/>
      <c r="S42" s="44"/>
      <c r="T42" s="168">
        <f t="shared" si="0"/>
        <v>18454.666666666668</v>
      </c>
      <c r="U42" s="132"/>
    </row>
    <row r="43" spans="1:21" s="10" customFormat="1" ht="18">
      <c r="A43" s="24" t="s">
        <v>194</v>
      </c>
      <c r="B43" s="4" t="s">
        <v>246</v>
      </c>
      <c r="C43" s="4" t="s">
        <v>313</v>
      </c>
      <c r="D43" s="4" t="s">
        <v>314</v>
      </c>
      <c r="E43" s="4" t="s">
        <v>315</v>
      </c>
      <c r="F43" s="4" t="s">
        <v>17</v>
      </c>
      <c r="G43" s="4" t="s">
        <v>12</v>
      </c>
      <c r="H43" s="4" t="s">
        <v>13</v>
      </c>
      <c r="I43" s="4" t="s">
        <v>14</v>
      </c>
      <c r="J43" s="11" t="s">
        <v>14</v>
      </c>
      <c r="K43" s="4" t="s">
        <v>38</v>
      </c>
      <c r="L43" s="4"/>
      <c r="M43" s="4"/>
      <c r="N43" s="4">
        <v>56144244</v>
      </c>
      <c r="O43" s="27" t="s">
        <v>19</v>
      </c>
      <c r="P43" s="38">
        <v>24</v>
      </c>
      <c r="Q43" s="133">
        <v>3385.3333333333335</v>
      </c>
      <c r="R43" s="45"/>
      <c r="S43" s="44"/>
      <c r="T43" s="168">
        <f t="shared" si="0"/>
        <v>3385.3333333333335</v>
      </c>
      <c r="U43" s="132"/>
    </row>
    <row r="44" spans="1:21" s="10" customFormat="1" ht="18">
      <c r="A44" s="24" t="s">
        <v>194</v>
      </c>
      <c r="B44" s="4" t="s">
        <v>246</v>
      </c>
      <c r="C44" s="4" t="s">
        <v>310</v>
      </c>
      <c r="D44" s="4" t="s">
        <v>311</v>
      </c>
      <c r="E44" s="4" t="s">
        <v>312</v>
      </c>
      <c r="F44" s="4" t="s">
        <v>17</v>
      </c>
      <c r="G44" s="4" t="s">
        <v>12</v>
      </c>
      <c r="H44" s="4" t="s">
        <v>13</v>
      </c>
      <c r="I44" s="4" t="s">
        <v>14</v>
      </c>
      <c r="J44" s="11" t="s">
        <v>14</v>
      </c>
      <c r="K44" s="4" t="s">
        <v>39</v>
      </c>
      <c r="L44" s="4"/>
      <c r="M44" s="4"/>
      <c r="N44" s="4">
        <v>56144386</v>
      </c>
      <c r="O44" s="27" t="s">
        <v>19</v>
      </c>
      <c r="P44" s="38">
        <v>24</v>
      </c>
      <c r="Q44" s="133">
        <v>2732.6666666666665</v>
      </c>
      <c r="R44" s="45"/>
      <c r="S44" s="44"/>
      <c r="T44" s="168">
        <f t="shared" si="0"/>
        <v>2732.6666666666665</v>
      </c>
      <c r="U44" s="132"/>
    </row>
    <row r="45" spans="1:21" s="10" customFormat="1" ht="18">
      <c r="A45" s="24" t="s">
        <v>194</v>
      </c>
      <c r="B45" s="4" t="s">
        <v>246</v>
      </c>
      <c r="C45" s="4" t="s">
        <v>307</v>
      </c>
      <c r="D45" s="4" t="s">
        <v>308</v>
      </c>
      <c r="E45" s="4" t="s">
        <v>309</v>
      </c>
      <c r="F45" s="4" t="s">
        <v>17</v>
      </c>
      <c r="G45" s="4" t="s">
        <v>12</v>
      </c>
      <c r="H45" s="4" t="s">
        <v>13</v>
      </c>
      <c r="I45" s="4" t="s">
        <v>14</v>
      </c>
      <c r="J45" s="11" t="s">
        <v>14</v>
      </c>
      <c r="K45" s="4" t="s">
        <v>40</v>
      </c>
      <c r="L45" s="4"/>
      <c r="M45" s="4"/>
      <c r="N45" s="4">
        <v>56142457</v>
      </c>
      <c r="O45" s="27" t="s">
        <v>19</v>
      </c>
      <c r="P45" s="38">
        <v>30</v>
      </c>
      <c r="Q45" s="133">
        <v>3548.6666666666665</v>
      </c>
      <c r="R45" s="45"/>
      <c r="S45" s="44"/>
      <c r="T45" s="168">
        <f t="shared" si="0"/>
        <v>3548.6666666666665</v>
      </c>
      <c r="U45" s="132"/>
    </row>
    <row r="46" spans="1:21" s="10" customFormat="1" ht="18">
      <c r="A46" s="24" t="s">
        <v>194</v>
      </c>
      <c r="B46" s="4" t="s">
        <v>246</v>
      </c>
      <c r="C46" s="4" t="s">
        <v>304</v>
      </c>
      <c r="D46" s="4" t="s">
        <v>305</v>
      </c>
      <c r="E46" s="4" t="s">
        <v>306</v>
      </c>
      <c r="F46" s="4" t="s">
        <v>17</v>
      </c>
      <c r="G46" s="4" t="s">
        <v>12</v>
      </c>
      <c r="H46" s="4" t="s">
        <v>13</v>
      </c>
      <c r="I46" s="4" t="s">
        <v>14</v>
      </c>
      <c r="J46" s="11" t="s">
        <v>14</v>
      </c>
      <c r="K46" s="4" t="s">
        <v>41</v>
      </c>
      <c r="L46" s="4"/>
      <c r="M46" s="4"/>
      <c r="N46" s="4">
        <v>94025583</v>
      </c>
      <c r="O46" s="27" t="s">
        <v>19</v>
      </c>
      <c r="P46" s="38">
        <v>15</v>
      </c>
      <c r="Q46" s="133">
        <v>4100.666666666667</v>
      </c>
      <c r="R46" s="45"/>
      <c r="S46" s="44"/>
      <c r="T46" s="168">
        <f t="shared" si="0"/>
        <v>4100.666666666667</v>
      </c>
      <c r="U46" s="132"/>
    </row>
    <row r="47" spans="1:21" s="10" customFormat="1" ht="18">
      <c r="A47" s="24" t="s">
        <v>194</v>
      </c>
      <c r="B47" s="4" t="s">
        <v>246</v>
      </c>
      <c r="C47" s="4" t="s">
        <v>301</v>
      </c>
      <c r="D47" s="4" t="s">
        <v>302</v>
      </c>
      <c r="E47" s="4" t="s">
        <v>303</v>
      </c>
      <c r="F47" s="4" t="s">
        <v>17</v>
      </c>
      <c r="G47" s="4" t="s">
        <v>12</v>
      </c>
      <c r="H47" s="4" t="s">
        <v>13</v>
      </c>
      <c r="I47" s="4" t="s">
        <v>14</v>
      </c>
      <c r="J47" s="11" t="s">
        <v>14</v>
      </c>
      <c r="K47" s="4" t="s">
        <v>42</v>
      </c>
      <c r="L47" s="4"/>
      <c r="M47" s="4"/>
      <c r="N47" s="4">
        <v>56144308</v>
      </c>
      <c r="O47" s="27" t="s">
        <v>19</v>
      </c>
      <c r="P47" s="38">
        <v>24</v>
      </c>
      <c r="Q47" s="133">
        <v>2560</v>
      </c>
      <c r="R47" s="45"/>
      <c r="S47" s="44"/>
      <c r="T47" s="168">
        <f t="shared" si="0"/>
        <v>2560</v>
      </c>
      <c r="U47" s="132"/>
    </row>
    <row r="48" spans="1:21" s="10" customFormat="1" ht="18">
      <c r="A48" s="24" t="s">
        <v>194</v>
      </c>
      <c r="B48" s="4" t="s">
        <v>246</v>
      </c>
      <c r="C48" s="4" t="s">
        <v>298</v>
      </c>
      <c r="D48" s="4" t="s">
        <v>299</v>
      </c>
      <c r="E48" s="4" t="s">
        <v>300</v>
      </c>
      <c r="F48" s="4" t="s">
        <v>17</v>
      </c>
      <c r="G48" s="4" t="s">
        <v>12</v>
      </c>
      <c r="H48" s="4" t="s">
        <v>13</v>
      </c>
      <c r="I48" s="4" t="s">
        <v>14</v>
      </c>
      <c r="J48" s="11" t="s">
        <v>14</v>
      </c>
      <c r="K48" s="4" t="s">
        <v>43</v>
      </c>
      <c r="L48" s="4"/>
      <c r="M48" s="4"/>
      <c r="N48" s="4">
        <v>30384252</v>
      </c>
      <c r="O48" s="27" t="s">
        <v>19</v>
      </c>
      <c r="P48" s="38">
        <v>5</v>
      </c>
      <c r="Q48" s="133">
        <v>562.6666666666666</v>
      </c>
      <c r="R48" s="45"/>
      <c r="S48" s="44"/>
      <c r="T48" s="168">
        <f t="shared" si="0"/>
        <v>562.6666666666666</v>
      </c>
      <c r="U48" s="132"/>
    </row>
    <row r="49" spans="1:21" s="10" customFormat="1" ht="18">
      <c r="A49" s="24" t="s">
        <v>194</v>
      </c>
      <c r="B49" s="4" t="s">
        <v>246</v>
      </c>
      <c r="C49" s="4" t="s">
        <v>295</v>
      </c>
      <c r="D49" s="4" t="s">
        <v>296</v>
      </c>
      <c r="E49" s="4" t="s">
        <v>297</v>
      </c>
      <c r="F49" s="4" t="s">
        <v>17</v>
      </c>
      <c r="G49" s="4" t="s">
        <v>12</v>
      </c>
      <c r="H49" s="4" t="s">
        <v>13</v>
      </c>
      <c r="I49" s="4" t="s">
        <v>14</v>
      </c>
      <c r="J49" s="11" t="s">
        <v>14</v>
      </c>
      <c r="K49" s="4" t="s">
        <v>44</v>
      </c>
      <c r="L49" s="4"/>
      <c r="M49" s="4"/>
      <c r="N49" s="4">
        <v>56144357</v>
      </c>
      <c r="O49" s="27" t="s">
        <v>19</v>
      </c>
      <c r="P49" s="38">
        <v>24</v>
      </c>
      <c r="Q49" s="133">
        <v>3918.6666666666665</v>
      </c>
      <c r="R49" s="45"/>
      <c r="S49" s="44"/>
      <c r="T49" s="168">
        <f t="shared" si="0"/>
        <v>3918.6666666666665</v>
      </c>
      <c r="U49" s="132"/>
    </row>
    <row r="50" spans="1:21" s="10" customFormat="1" ht="18">
      <c r="A50" s="24" t="s">
        <v>194</v>
      </c>
      <c r="B50" s="4" t="s">
        <v>246</v>
      </c>
      <c r="C50" s="4" t="s">
        <v>292</v>
      </c>
      <c r="D50" s="4" t="s">
        <v>293</v>
      </c>
      <c r="E50" s="4" t="s">
        <v>294</v>
      </c>
      <c r="F50" s="4" t="s">
        <v>17</v>
      </c>
      <c r="G50" s="4" t="s">
        <v>12</v>
      </c>
      <c r="H50" s="4" t="s">
        <v>13</v>
      </c>
      <c r="I50" s="4" t="s">
        <v>14</v>
      </c>
      <c r="J50" s="11" t="s">
        <v>14</v>
      </c>
      <c r="K50" s="4" t="s">
        <v>45</v>
      </c>
      <c r="L50" s="4"/>
      <c r="M50" s="4"/>
      <c r="N50" s="4">
        <v>56142454</v>
      </c>
      <c r="O50" s="27" t="s">
        <v>19</v>
      </c>
      <c r="P50" s="38">
        <v>24</v>
      </c>
      <c r="Q50" s="133">
        <v>14640.666666666666</v>
      </c>
      <c r="R50" s="45"/>
      <c r="S50" s="44"/>
      <c r="T50" s="168">
        <f t="shared" si="0"/>
        <v>14640.666666666666</v>
      </c>
      <c r="U50" s="132"/>
    </row>
    <row r="51" spans="1:21" s="10" customFormat="1" ht="18">
      <c r="A51" s="24" t="s">
        <v>194</v>
      </c>
      <c r="B51" s="4" t="s">
        <v>246</v>
      </c>
      <c r="C51" s="4" t="s">
        <v>289</v>
      </c>
      <c r="D51" s="4" t="s">
        <v>290</v>
      </c>
      <c r="E51" s="4" t="s">
        <v>291</v>
      </c>
      <c r="F51" s="4" t="s">
        <v>17</v>
      </c>
      <c r="G51" s="4" t="s">
        <v>12</v>
      </c>
      <c r="H51" s="4" t="s">
        <v>13</v>
      </c>
      <c r="I51" s="4" t="s">
        <v>14</v>
      </c>
      <c r="J51" s="11" t="s">
        <v>14</v>
      </c>
      <c r="K51" s="4" t="s">
        <v>38</v>
      </c>
      <c r="L51" s="4"/>
      <c r="M51" s="4"/>
      <c r="N51" s="4">
        <v>56142467</v>
      </c>
      <c r="O51" s="27" t="s">
        <v>19</v>
      </c>
      <c r="P51" s="38">
        <v>19</v>
      </c>
      <c r="Q51" s="133">
        <v>2106</v>
      </c>
      <c r="R51" s="45"/>
      <c r="S51" s="44"/>
      <c r="T51" s="168">
        <f t="shared" si="0"/>
        <v>2106</v>
      </c>
      <c r="U51" s="132"/>
    </row>
    <row r="52" spans="1:21" s="10" customFormat="1" ht="18">
      <c r="A52" s="24" t="s">
        <v>194</v>
      </c>
      <c r="B52" s="4" t="s">
        <v>246</v>
      </c>
      <c r="C52" s="4" t="s">
        <v>286</v>
      </c>
      <c r="D52" s="4" t="s">
        <v>287</v>
      </c>
      <c r="E52" s="4" t="s">
        <v>288</v>
      </c>
      <c r="F52" s="4" t="s">
        <v>17</v>
      </c>
      <c r="G52" s="4" t="s">
        <v>12</v>
      </c>
      <c r="H52" s="4" t="s">
        <v>13</v>
      </c>
      <c r="I52" s="4" t="s">
        <v>14</v>
      </c>
      <c r="J52" s="11" t="s">
        <v>14</v>
      </c>
      <c r="K52" s="4" t="s">
        <v>46</v>
      </c>
      <c r="L52" s="4"/>
      <c r="M52" s="4"/>
      <c r="N52" s="4">
        <v>56144379</v>
      </c>
      <c r="O52" s="27" t="s">
        <v>19</v>
      </c>
      <c r="P52" s="38">
        <v>19</v>
      </c>
      <c r="Q52" s="133">
        <v>4450</v>
      </c>
      <c r="R52" s="45"/>
      <c r="S52" s="44"/>
      <c r="T52" s="168">
        <f t="shared" si="0"/>
        <v>4450</v>
      </c>
      <c r="U52" s="132"/>
    </row>
    <row r="53" spans="1:21" s="10" customFormat="1" ht="18">
      <c r="A53" s="24" t="s">
        <v>194</v>
      </c>
      <c r="B53" s="4" t="s">
        <v>246</v>
      </c>
      <c r="C53" s="4" t="s">
        <v>283</v>
      </c>
      <c r="D53" s="4" t="s">
        <v>284</v>
      </c>
      <c r="E53" s="4" t="s">
        <v>285</v>
      </c>
      <c r="F53" s="4" t="s">
        <v>17</v>
      </c>
      <c r="G53" s="4" t="s">
        <v>12</v>
      </c>
      <c r="H53" s="4" t="s">
        <v>13</v>
      </c>
      <c r="I53" s="4" t="s">
        <v>14</v>
      </c>
      <c r="J53" s="11" t="s">
        <v>14</v>
      </c>
      <c r="K53" s="4" t="s">
        <v>47</v>
      </c>
      <c r="L53" s="4"/>
      <c r="M53" s="4"/>
      <c r="N53" s="4">
        <v>93240162</v>
      </c>
      <c r="O53" s="27" t="s">
        <v>19</v>
      </c>
      <c r="P53" s="38">
        <v>12</v>
      </c>
      <c r="Q53" s="133">
        <v>1755.3333333333333</v>
      </c>
      <c r="R53" s="45"/>
      <c r="S53" s="44"/>
      <c r="T53" s="168">
        <f t="shared" si="0"/>
        <v>1755.3333333333333</v>
      </c>
      <c r="U53" s="132"/>
    </row>
    <row r="54" spans="1:21" s="10" customFormat="1" ht="18">
      <c r="A54" s="24" t="s">
        <v>194</v>
      </c>
      <c r="B54" s="4" t="s">
        <v>246</v>
      </c>
      <c r="C54" s="4" t="s">
        <v>280</v>
      </c>
      <c r="D54" s="4" t="s">
        <v>281</v>
      </c>
      <c r="E54" s="4" t="s">
        <v>282</v>
      </c>
      <c r="F54" s="4" t="s">
        <v>17</v>
      </c>
      <c r="G54" s="4" t="s">
        <v>12</v>
      </c>
      <c r="H54" s="4" t="s">
        <v>13</v>
      </c>
      <c r="I54" s="4" t="s">
        <v>14</v>
      </c>
      <c r="J54" s="11" t="s">
        <v>14</v>
      </c>
      <c r="K54" s="4" t="s">
        <v>48</v>
      </c>
      <c r="L54" s="4"/>
      <c r="M54" s="4"/>
      <c r="N54" s="4">
        <v>90491446</v>
      </c>
      <c r="O54" s="27" t="s">
        <v>19</v>
      </c>
      <c r="P54" s="38">
        <v>15</v>
      </c>
      <c r="Q54" s="133">
        <v>2097.3333333333335</v>
      </c>
      <c r="R54" s="45"/>
      <c r="S54" s="44"/>
      <c r="T54" s="168">
        <f t="shared" si="0"/>
        <v>2097.3333333333335</v>
      </c>
      <c r="U54" s="132"/>
    </row>
    <row r="55" spans="1:21" s="10" customFormat="1" ht="18">
      <c r="A55" s="24" t="s">
        <v>194</v>
      </c>
      <c r="B55" s="4" t="s">
        <v>246</v>
      </c>
      <c r="C55" s="4" t="s">
        <v>277</v>
      </c>
      <c r="D55" s="4" t="s">
        <v>278</v>
      </c>
      <c r="E55" s="4" t="s">
        <v>279</v>
      </c>
      <c r="F55" s="4" t="s">
        <v>17</v>
      </c>
      <c r="G55" s="4" t="s">
        <v>12</v>
      </c>
      <c r="H55" s="4" t="s">
        <v>13</v>
      </c>
      <c r="I55" s="4" t="s">
        <v>14</v>
      </c>
      <c r="J55" s="11" t="s">
        <v>14</v>
      </c>
      <c r="K55" s="4" t="s">
        <v>38</v>
      </c>
      <c r="L55" s="4"/>
      <c r="M55" s="4"/>
      <c r="N55" s="4">
        <v>56144259</v>
      </c>
      <c r="O55" s="27" t="s">
        <v>19</v>
      </c>
      <c r="P55" s="38">
        <v>24</v>
      </c>
      <c r="Q55" s="133">
        <v>905.3333333333334</v>
      </c>
      <c r="R55" s="45"/>
      <c r="S55" s="44"/>
      <c r="T55" s="168">
        <f t="shared" si="0"/>
        <v>905.3333333333334</v>
      </c>
      <c r="U55" s="132"/>
    </row>
    <row r="56" spans="1:21" s="10" customFormat="1" ht="18">
      <c r="A56" s="24" t="s">
        <v>194</v>
      </c>
      <c r="B56" s="4" t="s">
        <v>246</v>
      </c>
      <c r="C56" s="4" t="s">
        <v>274</v>
      </c>
      <c r="D56" s="4" t="s">
        <v>275</v>
      </c>
      <c r="E56" s="4" t="s">
        <v>276</v>
      </c>
      <c r="F56" s="4" t="s">
        <v>17</v>
      </c>
      <c r="G56" s="4" t="s">
        <v>12</v>
      </c>
      <c r="H56" s="4" t="s">
        <v>13</v>
      </c>
      <c r="I56" s="4" t="s">
        <v>14</v>
      </c>
      <c r="J56" s="11" t="s">
        <v>14</v>
      </c>
      <c r="K56" s="4" t="s">
        <v>49</v>
      </c>
      <c r="L56" s="4">
        <v>3</v>
      </c>
      <c r="M56" s="4"/>
      <c r="N56" s="4">
        <v>93387575</v>
      </c>
      <c r="O56" s="27" t="s">
        <v>19</v>
      </c>
      <c r="P56" s="38">
        <v>15</v>
      </c>
      <c r="Q56" s="133">
        <v>5036.666666666667</v>
      </c>
      <c r="R56" s="45"/>
      <c r="S56" s="44"/>
      <c r="T56" s="168">
        <f t="shared" si="0"/>
        <v>5036.666666666667</v>
      </c>
      <c r="U56" s="132"/>
    </row>
    <row r="57" spans="1:21" s="10" customFormat="1" ht="18">
      <c r="A57" s="24" t="s">
        <v>194</v>
      </c>
      <c r="B57" s="4" t="s">
        <v>246</v>
      </c>
      <c r="C57" s="4" t="s">
        <v>271</v>
      </c>
      <c r="D57" s="4" t="s">
        <v>272</v>
      </c>
      <c r="E57" s="4" t="s">
        <v>273</v>
      </c>
      <c r="F57" s="4" t="s">
        <v>17</v>
      </c>
      <c r="G57" s="4" t="s">
        <v>12</v>
      </c>
      <c r="H57" s="4" t="s">
        <v>13</v>
      </c>
      <c r="I57" s="4" t="s">
        <v>14</v>
      </c>
      <c r="J57" s="11" t="s">
        <v>14</v>
      </c>
      <c r="K57" s="4" t="s">
        <v>49</v>
      </c>
      <c r="L57" s="4">
        <v>4</v>
      </c>
      <c r="M57" s="4"/>
      <c r="N57" s="4">
        <v>93387556</v>
      </c>
      <c r="O57" s="27" t="s">
        <v>19</v>
      </c>
      <c r="P57" s="38">
        <v>15</v>
      </c>
      <c r="Q57" s="133">
        <v>2923.3333333333335</v>
      </c>
      <c r="R57" s="45"/>
      <c r="S57" s="44"/>
      <c r="T57" s="168">
        <f t="shared" si="0"/>
        <v>2923.3333333333335</v>
      </c>
      <c r="U57" s="132"/>
    </row>
    <row r="58" spans="1:21" s="10" customFormat="1" ht="18">
      <c r="A58" s="24" t="s">
        <v>194</v>
      </c>
      <c r="B58" s="4" t="s">
        <v>246</v>
      </c>
      <c r="C58" s="4" t="s">
        <v>377</v>
      </c>
      <c r="D58" s="4" t="s">
        <v>378</v>
      </c>
      <c r="E58" s="4" t="s">
        <v>379</v>
      </c>
      <c r="F58" s="4" t="s">
        <v>17</v>
      </c>
      <c r="G58" s="4" t="s">
        <v>12</v>
      </c>
      <c r="H58" s="4" t="s">
        <v>13</v>
      </c>
      <c r="I58" s="4" t="s">
        <v>14</v>
      </c>
      <c r="J58" s="11" t="s">
        <v>50</v>
      </c>
      <c r="K58" s="4"/>
      <c r="L58" s="4"/>
      <c r="M58" s="4"/>
      <c r="N58" s="4">
        <v>30007334</v>
      </c>
      <c r="O58" s="27" t="s">
        <v>19</v>
      </c>
      <c r="P58" s="38">
        <v>5</v>
      </c>
      <c r="Q58" s="133">
        <v>1453.3333333333333</v>
      </c>
      <c r="R58" s="45"/>
      <c r="S58" s="44"/>
      <c r="T58" s="168">
        <f t="shared" si="0"/>
        <v>1453.3333333333333</v>
      </c>
      <c r="U58" s="132"/>
    </row>
    <row r="59" spans="1:21" s="10" customFormat="1" ht="18">
      <c r="A59" s="24" t="s">
        <v>194</v>
      </c>
      <c r="B59" s="4" t="s">
        <v>246</v>
      </c>
      <c r="C59" s="4" t="s">
        <v>380</v>
      </c>
      <c r="D59" s="4" t="s">
        <v>381</v>
      </c>
      <c r="E59" s="4" t="s">
        <v>382</v>
      </c>
      <c r="F59" s="4" t="s">
        <v>17</v>
      </c>
      <c r="G59" s="4" t="s">
        <v>12</v>
      </c>
      <c r="H59" s="4" t="s">
        <v>13</v>
      </c>
      <c r="I59" s="4" t="s">
        <v>14</v>
      </c>
      <c r="J59" s="11" t="s">
        <v>51</v>
      </c>
      <c r="K59" s="4"/>
      <c r="L59" s="4"/>
      <c r="M59" s="4"/>
      <c r="N59" s="4">
        <v>11146295</v>
      </c>
      <c r="O59" s="27" t="s">
        <v>19</v>
      </c>
      <c r="P59" s="38">
        <v>12</v>
      </c>
      <c r="Q59" s="133">
        <v>1672.6666666666667</v>
      </c>
      <c r="R59" s="45"/>
      <c r="S59" s="44"/>
      <c r="T59" s="168">
        <f t="shared" si="0"/>
        <v>1672.6666666666667</v>
      </c>
      <c r="U59" s="132"/>
    </row>
    <row r="60" spans="1:21" s="10" customFormat="1" ht="18">
      <c r="A60" s="24" t="s">
        <v>194</v>
      </c>
      <c r="B60" s="4" t="s">
        <v>246</v>
      </c>
      <c r="C60" s="4" t="s">
        <v>542</v>
      </c>
      <c r="D60" s="4" t="s">
        <v>543</v>
      </c>
      <c r="E60" s="4" t="s">
        <v>544</v>
      </c>
      <c r="F60" s="4" t="s">
        <v>17</v>
      </c>
      <c r="G60" s="4" t="s">
        <v>12</v>
      </c>
      <c r="H60" s="4" t="s">
        <v>13</v>
      </c>
      <c r="I60" s="4" t="s">
        <v>14</v>
      </c>
      <c r="J60" s="11" t="s">
        <v>52</v>
      </c>
      <c r="K60" s="4"/>
      <c r="L60" s="4"/>
      <c r="M60" s="4"/>
      <c r="N60" s="4">
        <v>28178993</v>
      </c>
      <c r="O60" s="27" t="s">
        <v>19</v>
      </c>
      <c r="P60" s="38">
        <v>4</v>
      </c>
      <c r="Q60" s="133">
        <v>606</v>
      </c>
      <c r="R60" s="45"/>
      <c r="S60" s="44"/>
      <c r="T60" s="168">
        <f t="shared" si="0"/>
        <v>606</v>
      </c>
      <c r="U60" s="132"/>
    </row>
    <row r="61" spans="1:21" s="10" customFormat="1" ht="18">
      <c r="A61" s="24" t="s">
        <v>194</v>
      </c>
      <c r="B61" s="4" t="s">
        <v>246</v>
      </c>
      <c r="C61" s="4" t="s">
        <v>413</v>
      </c>
      <c r="D61" s="4" t="s">
        <v>414</v>
      </c>
      <c r="E61" s="4" t="s">
        <v>415</v>
      </c>
      <c r="F61" s="4" t="s">
        <v>17</v>
      </c>
      <c r="G61" s="4" t="s">
        <v>12</v>
      </c>
      <c r="H61" s="4" t="s">
        <v>13</v>
      </c>
      <c r="I61" s="4" t="s">
        <v>14</v>
      </c>
      <c r="J61" s="11" t="s">
        <v>53</v>
      </c>
      <c r="K61" s="4"/>
      <c r="L61" s="4"/>
      <c r="M61" s="4"/>
      <c r="N61" s="4">
        <v>26719538</v>
      </c>
      <c r="O61" s="27" t="s">
        <v>19</v>
      </c>
      <c r="P61" s="38">
        <v>5</v>
      </c>
      <c r="Q61" s="133">
        <v>2348</v>
      </c>
      <c r="R61" s="45"/>
      <c r="S61" s="44"/>
      <c r="T61" s="168">
        <f t="shared" si="0"/>
        <v>2348</v>
      </c>
      <c r="U61" s="132"/>
    </row>
    <row r="62" spans="1:21" s="10" customFormat="1" ht="18">
      <c r="A62" s="24" t="s">
        <v>194</v>
      </c>
      <c r="B62" s="4" t="s">
        <v>246</v>
      </c>
      <c r="C62" s="4" t="s">
        <v>416</v>
      </c>
      <c r="D62" s="4" t="s">
        <v>658</v>
      </c>
      <c r="E62" s="4" t="s">
        <v>417</v>
      </c>
      <c r="F62" s="4" t="s">
        <v>17</v>
      </c>
      <c r="G62" s="4" t="s">
        <v>12</v>
      </c>
      <c r="H62" s="4" t="s">
        <v>13</v>
      </c>
      <c r="I62" s="4" t="s">
        <v>14</v>
      </c>
      <c r="J62" s="11" t="s">
        <v>54</v>
      </c>
      <c r="K62" s="4"/>
      <c r="L62" s="4"/>
      <c r="M62" s="4"/>
      <c r="N62" s="4">
        <v>2697296</v>
      </c>
      <c r="O62" s="27" t="s">
        <v>19</v>
      </c>
      <c r="P62" s="38">
        <v>4</v>
      </c>
      <c r="Q62" s="133">
        <v>953.3333333333334</v>
      </c>
      <c r="R62" s="45"/>
      <c r="S62" s="44"/>
      <c r="T62" s="168">
        <f t="shared" si="0"/>
        <v>953.3333333333334</v>
      </c>
      <c r="U62" s="132"/>
    </row>
    <row r="63" spans="1:21" s="10" customFormat="1" ht="18">
      <c r="A63" s="24" t="s">
        <v>194</v>
      </c>
      <c r="B63" s="4" t="s">
        <v>246</v>
      </c>
      <c r="C63" s="4" t="s">
        <v>398</v>
      </c>
      <c r="D63" s="4" t="s">
        <v>399</v>
      </c>
      <c r="E63" s="4" t="s">
        <v>400</v>
      </c>
      <c r="F63" s="4" t="s">
        <v>17</v>
      </c>
      <c r="G63" s="4" t="s">
        <v>12</v>
      </c>
      <c r="H63" s="4" t="s">
        <v>13</v>
      </c>
      <c r="I63" s="4" t="s">
        <v>14</v>
      </c>
      <c r="J63" s="11" t="s">
        <v>55</v>
      </c>
      <c r="K63" s="4"/>
      <c r="L63" s="4"/>
      <c r="M63" s="4"/>
      <c r="N63" s="4">
        <v>56144434</v>
      </c>
      <c r="O63" s="27" t="s">
        <v>19</v>
      </c>
      <c r="P63" s="38">
        <v>24</v>
      </c>
      <c r="Q63" s="133">
        <v>2851.3333333333335</v>
      </c>
      <c r="R63" s="45"/>
      <c r="S63" s="44"/>
      <c r="T63" s="168">
        <f t="shared" si="0"/>
        <v>2851.3333333333335</v>
      </c>
      <c r="U63" s="132"/>
    </row>
    <row r="64" spans="1:21" s="10" customFormat="1" ht="18">
      <c r="A64" s="24" t="s">
        <v>194</v>
      </c>
      <c r="B64" s="4" t="s">
        <v>246</v>
      </c>
      <c r="C64" s="4" t="s">
        <v>421</v>
      </c>
      <c r="D64" s="4" t="s">
        <v>422</v>
      </c>
      <c r="E64" s="4" t="s">
        <v>423</v>
      </c>
      <c r="F64" s="4" t="s">
        <v>17</v>
      </c>
      <c r="G64" s="4" t="s">
        <v>12</v>
      </c>
      <c r="H64" s="4" t="s">
        <v>13</v>
      </c>
      <c r="I64" s="4" t="s">
        <v>14</v>
      </c>
      <c r="J64" s="11" t="s">
        <v>56</v>
      </c>
      <c r="K64" s="4"/>
      <c r="L64" s="4"/>
      <c r="M64" s="4"/>
      <c r="N64" s="4">
        <v>31919805</v>
      </c>
      <c r="O64" s="27" t="s">
        <v>19</v>
      </c>
      <c r="P64" s="38">
        <v>5</v>
      </c>
      <c r="Q64" s="133">
        <v>3802.6666666666665</v>
      </c>
      <c r="R64" s="45"/>
      <c r="S64" s="44"/>
      <c r="T64" s="168">
        <f t="shared" si="0"/>
        <v>3802.6666666666665</v>
      </c>
      <c r="U64" s="132"/>
    </row>
    <row r="65" spans="1:21" s="10" customFormat="1" ht="18">
      <c r="A65" s="24" t="s">
        <v>194</v>
      </c>
      <c r="B65" s="4" t="s">
        <v>246</v>
      </c>
      <c r="C65" s="4" t="s">
        <v>418</v>
      </c>
      <c r="D65" s="4" t="s">
        <v>419</v>
      </c>
      <c r="E65" s="4" t="s">
        <v>420</v>
      </c>
      <c r="F65" s="4" t="s">
        <v>17</v>
      </c>
      <c r="G65" s="4" t="s">
        <v>12</v>
      </c>
      <c r="H65" s="4" t="s">
        <v>13</v>
      </c>
      <c r="I65" s="4" t="s">
        <v>14</v>
      </c>
      <c r="J65" s="11" t="s">
        <v>57</v>
      </c>
      <c r="K65" s="4"/>
      <c r="L65" s="4"/>
      <c r="M65" s="4"/>
      <c r="N65" s="4">
        <v>28594660</v>
      </c>
      <c r="O65" s="27" t="s">
        <v>19</v>
      </c>
      <c r="P65" s="38">
        <v>4</v>
      </c>
      <c r="Q65" s="133">
        <v>1072.6666666666667</v>
      </c>
      <c r="R65" s="45"/>
      <c r="S65" s="44"/>
      <c r="T65" s="168">
        <f t="shared" si="0"/>
        <v>1072.6666666666667</v>
      </c>
      <c r="U65" s="132"/>
    </row>
    <row r="66" spans="1:21" s="10" customFormat="1" ht="18">
      <c r="A66" s="24" t="s">
        <v>194</v>
      </c>
      <c r="B66" s="4" t="s">
        <v>246</v>
      </c>
      <c r="C66" s="4" t="s">
        <v>445</v>
      </c>
      <c r="D66" s="4" t="s">
        <v>446</v>
      </c>
      <c r="E66" s="4" t="s">
        <v>447</v>
      </c>
      <c r="F66" s="4" t="s">
        <v>17</v>
      </c>
      <c r="G66" s="4" t="s">
        <v>12</v>
      </c>
      <c r="H66" s="4" t="s">
        <v>13</v>
      </c>
      <c r="I66" s="4" t="s">
        <v>14</v>
      </c>
      <c r="J66" s="11" t="s">
        <v>58</v>
      </c>
      <c r="K66" s="4"/>
      <c r="L66" s="4"/>
      <c r="M66" s="4"/>
      <c r="N66" s="4">
        <v>26903183</v>
      </c>
      <c r="O66" s="27" t="s">
        <v>19</v>
      </c>
      <c r="P66" s="38">
        <v>5</v>
      </c>
      <c r="Q66" s="133">
        <v>601.3333333333334</v>
      </c>
      <c r="R66" s="45"/>
      <c r="S66" s="44"/>
      <c r="T66" s="168">
        <f t="shared" si="0"/>
        <v>601.3333333333334</v>
      </c>
      <c r="U66" s="132"/>
    </row>
    <row r="67" spans="1:21" s="10" customFormat="1" ht="18">
      <c r="A67" s="24" t="s">
        <v>194</v>
      </c>
      <c r="B67" s="4" t="s">
        <v>246</v>
      </c>
      <c r="C67" s="4" t="s">
        <v>563</v>
      </c>
      <c r="D67" s="4" t="s">
        <v>564</v>
      </c>
      <c r="E67" s="4" t="s">
        <v>565</v>
      </c>
      <c r="F67" s="4" t="s">
        <v>17</v>
      </c>
      <c r="G67" s="4" t="s">
        <v>12</v>
      </c>
      <c r="H67" s="4" t="s">
        <v>13</v>
      </c>
      <c r="I67" s="4" t="s">
        <v>14</v>
      </c>
      <c r="J67" s="11" t="s">
        <v>59</v>
      </c>
      <c r="K67" s="4"/>
      <c r="L67" s="4"/>
      <c r="M67" s="4"/>
      <c r="N67" s="4">
        <v>28204010</v>
      </c>
      <c r="O67" s="27" t="s">
        <v>19</v>
      </c>
      <c r="P67" s="38">
        <v>4</v>
      </c>
      <c r="Q67" s="133">
        <v>4047.3333333333335</v>
      </c>
      <c r="R67" s="45"/>
      <c r="S67" s="44"/>
      <c r="T67" s="168">
        <f t="shared" si="0"/>
        <v>4047.3333333333335</v>
      </c>
      <c r="U67" s="132"/>
    </row>
    <row r="68" spans="1:21" s="10" customFormat="1" ht="18">
      <c r="A68" s="24" t="s">
        <v>194</v>
      </c>
      <c r="B68" s="4" t="s">
        <v>246</v>
      </c>
      <c r="C68" s="4" t="s">
        <v>572</v>
      </c>
      <c r="D68" s="4" t="s">
        <v>573</v>
      </c>
      <c r="E68" s="4" t="s">
        <v>574</v>
      </c>
      <c r="F68" s="4" t="s">
        <v>17</v>
      </c>
      <c r="G68" s="4" t="s">
        <v>12</v>
      </c>
      <c r="H68" s="4" t="s">
        <v>13</v>
      </c>
      <c r="I68" s="4" t="s">
        <v>14</v>
      </c>
      <c r="J68" s="11" t="s">
        <v>60</v>
      </c>
      <c r="K68" s="4"/>
      <c r="L68" s="4"/>
      <c r="M68" s="4"/>
      <c r="N68" s="4">
        <v>30071707</v>
      </c>
      <c r="O68" s="27" t="s">
        <v>19</v>
      </c>
      <c r="P68" s="38">
        <v>4</v>
      </c>
      <c r="Q68" s="133">
        <v>770</v>
      </c>
      <c r="R68" s="45"/>
      <c r="S68" s="44"/>
      <c r="T68" s="168">
        <f t="shared" si="0"/>
        <v>770</v>
      </c>
      <c r="U68" s="132"/>
    </row>
    <row r="69" spans="1:21" s="10" customFormat="1" ht="18">
      <c r="A69" s="24" t="s">
        <v>194</v>
      </c>
      <c r="B69" s="4" t="s">
        <v>246</v>
      </c>
      <c r="C69" s="4" t="s">
        <v>575</v>
      </c>
      <c r="D69" s="4" t="s">
        <v>576</v>
      </c>
      <c r="E69" s="4" t="s">
        <v>577</v>
      </c>
      <c r="F69" s="4" t="s">
        <v>17</v>
      </c>
      <c r="G69" s="4" t="s">
        <v>12</v>
      </c>
      <c r="H69" s="4" t="s">
        <v>13</v>
      </c>
      <c r="I69" s="4" t="s">
        <v>14</v>
      </c>
      <c r="J69" s="11" t="s">
        <v>61</v>
      </c>
      <c r="K69" s="4"/>
      <c r="L69" s="4"/>
      <c r="M69" s="4"/>
      <c r="N69" s="4">
        <v>28311204</v>
      </c>
      <c r="O69" s="27" t="s">
        <v>19</v>
      </c>
      <c r="P69" s="38">
        <v>4</v>
      </c>
      <c r="Q69" s="133">
        <v>4381.333333333333</v>
      </c>
      <c r="R69" s="45"/>
      <c r="S69" s="44"/>
      <c r="T69" s="168">
        <f t="shared" si="0"/>
        <v>4381.333333333333</v>
      </c>
      <c r="U69" s="132"/>
    </row>
    <row r="70" spans="1:21" s="10" customFormat="1" ht="18">
      <c r="A70" s="24" t="s">
        <v>194</v>
      </c>
      <c r="B70" s="4" t="s">
        <v>246</v>
      </c>
      <c r="C70" s="4" t="s">
        <v>578</v>
      </c>
      <c r="D70" s="4" t="s">
        <v>579</v>
      </c>
      <c r="E70" s="4" t="s">
        <v>580</v>
      </c>
      <c r="F70" s="4" t="s">
        <v>17</v>
      </c>
      <c r="G70" s="4" t="s">
        <v>12</v>
      </c>
      <c r="H70" s="4" t="s">
        <v>13</v>
      </c>
      <c r="I70" s="4" t="s">
        <v>14</v>
      </c>
      <c r="J70" s="11" t="s">
        <v>129</v>
      </c>
      <c r="K70" s="4"/>
      <c r="L70" s="4"/>
      <c r="M70" s="4"/>
      <c r="N70" s="4">
        <v>30478209</v>
      </c>
      <c r="O70" s="27" t="s">
        <v>19</v>
      </c>
      <c r="P70" s="38">
        <v>5</v>
      </c>
      <c r="Q70" s="133">
        <v>100</v>
      </c>
      <c r="R70" s="45"/>
      <c r="S70" s="44"/>
      <c r="T70" s="168">
        <f t="shared" si="0"/>
        <v>100</v>
      </c>
      <c r="U70" s="132"/>
    </row>
    <row r="71" spans="1:21" s="10" customFormat="1" ht="18">
      <c r="A71" s="24" t="s">
        <v>194</v>
      </c>
      <c r="B71" s="4" t="s">
        <v>246</v>
      </c>
      <c r="C71" s="4" t="s">
        <v>581</v>
      </c>
      <c r="D71" s="4" t="s">
        <v>582</v>
      </c>
      <c r="E71" s="4" t="s">
        <v>583</v>
      </c>
      <c r="F71" s="4" t="s">
        <v>17</v>
      </c>
      <c r="G71" s="4" t="s">
        <v>12</v>
      </c>
      <c r="H71" s="4" t="s">
        <v>13</v>
      </c>
      <c r="I71" s="4" t="s">
        <v>14</v>
      </c>
      <c r="J71" s="11" t="s">
        <v>62</v>
      </c>
      <c r="K71" s="4"/>
      <c r="L71" s="4"/>
      <c r="M71" s="4"/>
      <c r="N71" s="4">
        <v>30369478</v>
      </c>
      <c r="O71" s="27" t="s">
        <v>19</v>
      </c>
      <c r="P71" s="38">
        <v>5</v>
      </c>
      <c r="Q71" s="133">
        <v>1992</v>
      </c>
      <c r="R71" s="45"/>
      <c r="S71" s="44"/>
      <c r="T71" s="168">
        <f t="shared" si="0"/>
        <v>1992</v>
      </c>
      <c r="U71" s="132"/>
    </row>
    <row r="72" spans="1:21" s="10" customFormat="1" ht="18">
      <c r="A72" s="24" t="s">
        <v>194</v>
      </c>
      <c r="B72" s="4" t="s">
        <v>246</v>
      </c>
      <c r="C72" s="4" t="s">
        <v>569</v>
      </c>
      <c r="D72" s="4" t="s">
        <v>570</v>
      </c>
      <c r="E72" s="4" t="s">
        <v>571</v>
      </c>
      <c r="F72" s="4" t="s">
        <v>17</v>
      </c>
      <c r="G72" s="4" t="s">
        <v>12</v>
      </c>
      <c r="H72" s="4" t="s">
        <v>13</v>
      </c>
      <c r="I72" s="4" t="s">
        <v>14</v>
      </c>
      <c r="J72" s="11" t="s">
        <v>63</v>
      </c>
      <c r="K72" s="4"/>
      <c r="L72" s="4"/>
      <c r="M72" s="4"/>
      <c r="N72" s="4">
        <v>14282484</v>
      </c>
      <c r="O72" s="27" t="s">
        <v>19</v>
      </c>
      <c r="P72" s="38">
        <v>15</v>
      </c>
      <c r="Q72" s="133">
        <v>3022</v>
      </c>
      <c r="R72" s="45"/>
      <c r="S72" s="44"/>
      <c r="T72" s="168">
        <f t="shared" si="0"/>
        <v>3022</v>
      </c>
      <c r="U72" s="132"/>
    </row>
    <row r="73" spans="1:21" s="10" customFormat="1" ht="18">
      <c r="A73" s="24" t="s">
        <v>194</v>
      </c>
      <c r="B73" s="4" t="s">
        <v>246</v>
      </c>
      <c r="C73" s="4" t="s">
        <v>566</v>
      </c>
      <c r="D73" s="4" t="s">
        <v>567</v>
      </c>
      <c r="E73" s="4" t="s">
        <v>568</v>
      </c>
      <c r="F73" s="4" t="s">
        <v>17</v>
      </c>
      <c r="G73" s="4" t="s">
        <v>12</v>
      </c>
      <c r="H73" s="4" t="s">
        <v>13</v>
      </c>
      <c r="I73" s="4" t="s">
        <v>14</v>
      </c>
      <c r="J73" s="11" t="s">
        <v>64</v>
      </c>
      <c r="K73" s="4"/>
      <c r="L73" s="4"/>
      <c r="M73" s="4"/>
      <c r="N73" s="4">
        <v>30369541</v>
      </c>
      <c r="O73" s="27" t="s">
        <v>19</v>
      </c>
      <c r="P73" s="38">
        <v>5</v>
      </c>
      <c r="Q73" s="133">
        <v>1284.6666666666667</v>
      </c>
      <c r="R73" s="45"/>
      <c r="S73" s="44"/>
      <c r="T73" s="168">
        <f t="shared" si="0"/>
        <v>1284.6666666666667</v>
      </c>
      <c r="U73" s="132"/>
    </row>
    <row r="74" spans="1:21" s="10" customFormat="1" ht="18">
      <c r="A74" s="24" t="s">
        <v>194</v>
      </c>
      <c r="B74" s="4" t="s">
        <v>246</v>
      </c>
      <c r="C74" s="4" t="s">
        <v>489</v>
      </c>
      <c r="D74" s="4" t="s">
        <v>490</v>
      </c>
      <c r="E74" s="4" t="s">
        <v>491</v>
      </c>
      <c r="F74" s="4" t="s">
        <v>17</v>
      </c>
      <c r="G74" s="4" t="s">
        <v>12</v>
      </c>
      <c r="H74" s="4" t="s">
        <v>13</v>
      </c>
      <c r="I74" s="4" t="s">
        <v>14</v>
      </c>
      <c r="J74" s="11" t="s">
        <v>65</v>
      </c>
      <c r="K74" s="4"/>
      <c r="L74" s="4"/>
      <c r="M74" s="4"/>
      <c r="N74" s="4">
        <v>56142449</v>
      </c>
      <c r="O74" s="27" t="s">
        <v>19</v>
      </c>
      <c r="P74" s="38">
        <v>24</v>
      </c>
      <c r="Q74" s="133">
        <v>3118</v>
      </c>
      <c r="R74" s="45"/>
      <c r="S74" s="44"/>
      <c r="T74" s="168">
        <f t="shared" si="0"/>
        <v>3118</v>
      </c>
      <c r="U74" s="132"/>
    </row>
    <row r="75" spans="1:21" s="10" customFormat="1" ht="18">
      <c r="A75" s="24" t="s">
        <v>194</v>
      </c>
      <c r="B75" s="4" t="s">
        <v>246</v>
      </c>
      <c r="C75" s="4" t="s">
        <v>486</v>
      </c>
      <c r="D75" s="4" t="s">
        <v>487</v>
      </c>
      <c r="E75" s="4" t="s">
        <v>488</v>
      </c>
      <c r="F75" s="4" t="s">
        <v>17</v>
      </c>
      <c r="G75" s="4" t="s">
        <v>12</v>
      </c>
      <c r="H75" s="4" t="s">
        <v>13</v>
      </c>
      <c r="I75" s="4" t="s">
        <v>14</v>
      </c>
      <c r="J75" s="11" t="s">
        <v>66</v>
      </c>
      <c r="K75" s="4"/>
      <c r="L75" s="4"/>
      <c r="M75" s="4"/>
      <c r="N75" s="4">
        <v>14990462</v>
      </c>
      <c r="O75" s="27" t="s">
        <v>19</v>
      </c>
      <c r="P75" s="38">
        <v>12</v>
      </c>
      <c r="Q75" s="133">
        <v>861.3333333333334</v>
      </c>
      <c r="R75" s="45"/>
      <c r="S75" s="44"/>
      <c r="T75" s="168">
        <f t="shared" si="0"/>
        <v>861.3333333333334</v>
      </c>
      <c r="U75" s="132"/>
    </row>
    <row r="76" spans="1:21" s="10" customFormat="1" ht="18">
      <c r="A76" s="24" t="s">
        <v>194</v>
      </c>
      <c r="B76" s="4" t="s">
        <v>246</v>
      </c>
      <c r="C76" s="4" t="s">
        <v>530</v>
      </c>
      <c r="D76" s="4" t="s">
        <v>531</v>
      </c>
      <c r="E76" s="4" t="s">
        <v>532</v>
      </c>
      <c r="F76" s="4" t="s">
        <v>17</v>
      </c>
      <c r="G76" s="4" t="s">
        <v>12</v>
      </c>
      <c r="H76" s="4" t="s">
        <v>13</v>
      </c>
      <c r="I76" s="4" t="s">
        <v>14</v>
      </c>
      <c r="J76" s="11" t="s">
        <v>67</v>
      </c>
      <c r="K76" s="4"/>
      <c r="L76" s="4"/>
      <c r="M76" s="4"/>
      <c r="N76" s="4">
        <v>56142450</v>
      </c>
      <c r="O76" s="27" t="s">
        <v>19</v>
      </c>
      <c r="P76" s="38">
        <v>24</v>
      </c>
      <c r="Q76" s="133">
        <v>3541.3333333333335</v>
      </c>
      <c r="R76" s="45"/>
      <c r="S76" s="44"/>
      <c r="T76" s="168">
        <f t="shared" si="0"/>
        <v>3541.3333333333335</v>
      </c>
      <c r="U76" s="132"/>
    </row>
    <row r="77" spans="1:21" s="10" customFormat="1" ht="18">
      <c r="A77" s="24" t="s">
        <v>194</v>
      </c>
      <c r="B77" s="4" t="s">
        <v>246</v>
      </c>
      <c r="C77" s="4" t="s">
        <v>524</v>
      </c>
      <c r="D77" s="4" t="s">
        <v>525</v>
      </c>
      <c r="E77" s="4" t="s">
        <v>526</v>
      </c>
      <c r="F77" s="4" t="s">
        <v>17</v>
      </c>
      <c r="G77" s="4" t="s">
        <v>12</v>
      </c>
      <c r="H77" s="4" t="s">
        <v>13</v>
      </c>
      <c r="I77" s="4" t="s">
        <v>14</v>
      </c>
      <c r="J77" s="11" t="s">
        <v>68</v>
      </c>
      <c r="K77" s="4"/>
      <c r="L77" s="4"/>
      <c r="M77" s="4"/>
      <c r="N77" s="4">
        <v>56142577</v>
      </c>
      <c r="O77" s="27" t="s">
        <v>19</v>
      </c>
      <c r="P77" s="38">
        <v>21</v>
      </c>
      <c r="Q77" s="133">
        <v>836</v>
      </c>
      <c r="R77" s="45"/>
      <c r="S77" s="44"/>
      <c r="T77" s="168">
        <f t="shared" si="0"/>
        <v>836</v>
      </c>
      <c r="U77" s="132"/>
    </row>
    <row r="78" spans="1:21" s="10" customFormat="1" ht="18">
      <c r="A78" s="24" t="s">
        <v>194</v>
      </c>
      <c r="B78" s="4" t="s">
        <v>246</v>
      </c>
      <c r="C78" s="4" t="s">
        <v>527</v>
      </c>
      <c r="D78" s="4" t="s">
        <v>528</v>
      </c>
      <c r="E78" s="4" t="s">
        <v>529</v>
      </c>
      <c r="F78" s="4" t="s">
        <v>17</v>
      </c>
      <c r="G78" s="4" t="s">
        <v>12</v>
      </c>
      <c r="H78" s="4" t="s">
        <v>13</v>
      </c>
      <c r="I78" s="4" t="s">
        <v>14</v>
      </c>
      <c r="J78" s="11" t="s">
        <v>69</v>
      </c>
      <c r="K78" s="4"/>
      <c r="L78" s="4"/>
      <c r="M78" s="4"/>
      <c r="N78" s="4">
        <v>14338510</v>
      </c>
      <c r="O78" s="27" t="s">
        <v>19</v>
      </c>
      <c r="P78" s="38">
        <v>15</v>
      </c>
      <c r="Q78" s="133">
        <v>3788</v>
      </c>
      <c r="R78" s="45"/>
      <c r="S78" s="44"/>
      <c r="T78" s="168">
        <f t="shared" si="0"/>
        <v>3788</v>
      </c>
      <c r="U78" s="132"/>
    </row>
    <row r="79" spans="1:21" s="10" customFormat="1" ht="18">
      <c r="A79" s="24" t="s">
        <v>194</v>
      </c>
      <c r="B79" s="4" t="s">
        <v>246</v>
      </c>
      <c r="C79" s="4" t="s">
        <v>395</v>
      </c>
      <c r="D79" s="4" t="s">
        <v>396</v>
      </c>
      <c r="E79" s="4" t="s">
        <v>397</v>
      </c>
      <c r="F79" s="4" t="s">
        <v>17</v>
      </c>
      <c r="G79" s="4" t="s">
        <v>12</v>
      </c>
      <c r="H79" s="4" t="s">
        <v>13</v>
      </c>
      <c r="I79" s="4" t="s">
        <v>14</v>
      </c>
      <c r="J79" s="11" t="s">
        <v>70</v>
      </c>
      <c r="K79" s="4"/>
      <c r="L79" s="4"/>
      <c r="M79" s="4"/>
      <c r="N79" s="4">
        <v>13069040</v>
      </c>
      <c r="O79" s="27" t="s">
        <v>19</v>
      </c>
      <c r="P79" s="38">
        <v>15</v>
      </c>
      <c r="Q79" s="133">
        <v>4482</v>
      </c>
      <c r="R79" s="45"/>
      <c r="S79" s="44"/>
      <c r="T79" s="168">
        <f t="shared" si="0"/>
        <v>4482</v>
      </c>
      <c r="U79" s="132"/>
    </row>
    <row r="80" spans="1:21" s="10" customFormat="1" ht="18">
      <c r="A80" s="24" t="s">
        <v>194</v>
      </c>
      <c r="B80" s="4" t="s">
        <v>246</v>
      </c>
      <c r="C80" s="4" t="s">
        <v>404</v>
      </c>
      <c r="D80" s="4" t="s">
        <v>405</v>
      </c>
      <c r="E80" s="4" t="s">
        <v>406</v>
      </c>
      <c r="F80" s="4" t="s">
        <v>17</v>
      </c>
      <c r="G80" s="4" t="s">
        <v>12</v>
      </c>
      <c r="H80" s="4" t="s">
        <v>13</v>
      </c>
      <c r="I80" s="4" t="s">
        <v>14</v>
      </c>
      <c r="J80" s="11" t="s">
        <v>71</v>
      </c>
      <c r="K80" s="4"/>
      <c r="L80" s="4"/>
      <c r="M80" s="4"/>
      <c r="N80" s="4">
        <v>26845217</v>
      </c>
      <c r="O80" s="27" t="s">
        <v>19</v>
      </c>
      <c r="P80" s="38">
        <v>5</v>
      </c>
      <c r="Q80" s="133">
        <v>590.6666666666666</v>
      </c>
      <c r="R80" s="45"/>
      <c r="S80" s="44"/>
      <c r="T80" s="168">
        <f t="shared" si="0"/>
        <v>590.6666666666666</v>
      </c>
      <c r="U80" s="132"/>
    </row>
    <row r="81" spans="1:21" s="10" customFormat="1" ht="18">
      <c r="A81" s="24" t="s">
        <v>194</v>
      </c>
      <c r="B81" s="4" t="s">
        <v>246</v>
      </c>
      <c r="C81" s="4" t="s">
        <v>407</v>
      </c>
      <c r="D81" s="4" t="s">
        <v>408</v>
      </c>
      <c r="E81" s="4" t="s">
        <v>409</v>
      </c>
      <c r="F81" s="4" t="s">
        <v>17</v>
      </c>
      <c r="G81" s="4" t="s">
        <v>12</v>
      </c>
      <c r="H81" s="4" t="s">
        <v>13</v>
      </c>
      <c r="I81" s="4" t="s">
        <v>14</v>
      </c>
      <c r="J81" s="11" t="s">
        <v>72</v>
      </c>
      <c r="K81" s="4"/>
      <c r="L81" s="4"/>
      <c r="M81" s="4"/>
      <c r="N81" s="4">
        <v>15180501</v>
      </c>
      <c r="O81" s="27" t="s">
        <v>19</v>
      </c>
      <c r="P81" s="38">
        <v>12</v>
      </c>
      <c r="Q81" s="133">
        <v>3131.3333333333335</v>
      </c>
      <c r="R81" s="45"/>
      <c r="S81" s="44"/>
      <c r="T81" s="168">
        <f t="shared" si="0"/>
        <v>3131.3333333333335</v>
      </c>
      <c r="U81" s="132"/>
    </row>
    <row r="82" spans="1:21" s="10" customFormat="1" ht="18">
      <c r="A82" s="24" t="s">
        <v>194</v>
      </c>
      <c r="B82" s="4" t="s">
        <v>246</v>
      </c>
      <c r="C82" s="4" t="s">
        <v>545</v>
      </c>
      <c r="D82" s="4" t="s">
        <v>546</v>
      </c>
      <c r="E82" s="4" t="s">
        <v>547</v>
      </c>
      <c r="F82" s="4" t="s">
        <v>17</v>
      </c>
      <c r="G82" s="4" t="s">
        <v>12</v>
      </c>
      <c r="H82" s="4" t="s">
        <v>13</v>
      </c>
      <c r="I82" s="4" t="s">
        <v>14</v>
      </c>
      <c r="J82" s="11" t="s">
        <v>73</v>
      </c>
      <c r="K82" s="4"/>
      <c r="L82" s="4"/>
      <c r="M82" s="4"/>
      <c r="N82" s="4">
        <v>27022863</v>
      </c>
      <c r="O82" s="27" t="s">
        <v>19</v>
      </c>
      <c r="P82" s="38">
        <v>4</v>
      </c>
      <c r="Q82" s="133">
        <v>1747.3333333333333</v>
      </c>
      <c r="R82" s="45"/>
      <c r="S82" s="44"/>
      <c r="T82" s="168">
        <f t="shared" si="0"/>
        <v>1747.3333333333333</v>
      </c>
      <c r="U82" s="132"/>
    </row>
    <row r="83" spans="1:21" s="10" customFormat="1" ht="18">
      <c r="A83" s="24" t="s">
        <v>194</v>
      </c>
      <c r="B83" s="4" t="s">
        <v>246</v>
      </c>
      <c r="C83" s="4" t="s">
        <v>613</v>
      </c>
      <c r="D83" s="4" t="s">
        <v>614</v>
      </c>
      <c r="E83" s="4" t="s">
        <v>615</v>
      </c>
      <c r="F83" s="4" t="s">
        <v>17</v>
      </c>
      <c r="G83" s="4" t="s">
        <v>12</v>
      </c>
      <c r="H83" s="4" t="s">
        <v>13</v>
      </c>
      <c r="I83" s="4" t="s">
        <v>14</v>
      </c>
      <c r="J83" s="11" t="s">
        <v>74</v>
      </c>
      <c r="K83" s="4"/>
      <c r="L83" s="4"/>
      <c r="M83" s="4"/>
      <c r="N83" s="4">
        <v>96108032</v>
      </c>
      <c r="O83" s="27" t="s">
        <v>19</v>
      </c>
      <c r="P83" s="38">
        <v>15</v>
      </c>
      <c r="Q83" s="133">
        <v>3251.3333333333335</v>
      </c>
      <c r="R83" s="45"/>
      <c r="S83" s="44"/>
      <c r="T83" s="168">
        <f t="shared" si="0"/>
        <v>3251.3333333333335</v>
      </c>
      <c r="U83" s="132"/>
    </row>
    <row r="84" spans="1:21" s="10" customFormat="1" ht="18">
      <c r="A84" s="24" t="s">
        <v>194</v>
      </c>
      <c r="B84" s="4" t="s">
        <v>246</v>
      </c>
      <c r="C84" s="4" t="s">
        <v>616</v>
      </c>
      <c r="D84" s="4" t="s">
        <v>617</v>
      </c>
      <c r="E84" s="4" t="s">
        <v>618</v>
      </c>
      <c r="F84" s="4" t="s">
        <v>17</v>
      </c>
      <c r="G84" s="4" t="s">
        <v>12</v>
      </c>
      <c r="H84" s="4" t="s">
        <v>13</v>
      </c>
      <c r="I84" s="4" t="s">
        <v>14</v>
      </c>
      <c r="J84" s="11" t="s">
        <v>75</v>
      </c>
      <c r="K84" s="4"/>
      <c r="L84" s="4"/>
      <c r="M84" s="4"/>
      <c r="N84" s="4">
        <v>14338491</v>
      </c>
      <c r="O84" s="27" t="s">
        <v>19</v>
      </c>
      <c r="P84" s="38">
        <v>15</v>
      </c>
      <c r="Q84" s="133">
        <v>6452</v>
      </c>
      <c r="R84" s="45"/>
      <c r="S84" s="44"/>
      <c r="T84" s="168">
        <f t="shared" si="0"/>
        <v>6452</v>
      </c>
      <c r="U84" s="132"/>
    </row>
    <row r="85" spans="1:21" s="10" customFormat="1" ht="18">
      <c r="A85" s="24" t="s">
        <v>194</v>
      </c>
      <c r="B85" s="4" t="s">
        <v>246</v>
      </c>
      <c r="C85" s="4" t="s">
        <v>481</v>
      </c>
      <c r="D85" s="4" t="s">
        <v>659</v>
      </c>
      <c r="E85" s="4" t="s">
        <v>482</v>
      </c>
      <c r="F85" s="4" t="s">
        <v>17</v>
      </c>
      <c r="G85" s="4" t="s">
        <v>12</v>
      </c>
      <c r="H85" s="4" t="s">
        <v>13</v>
      </c>
      <c r="I85" s="4" t="s">
        <v>14</v>
      </c>
      <c r="J85" s="11" t="s">
        <v>76</v>
      </c>
      <c r="K85" s="4"/>
      <c r="L85" s="4"/>
      <c r="M85" s="4"/>
      <c r="N85" s="4">
        <v>27794350</v>
      </c>
      <c r="O85" s="27" t="s">
        <v>19</v>
      </c>
      <c r="P85" s="38">
        <v>5</v>
      </c>
      <c r="Q85" s="133">
        <v>1268.6666666666667</v>
      </c>
      <c r="R85" s="45"/>
      <c r="S85" s="44"/>
      <c r="T85" s="168">
        <f t="shared" si="0"/>
        <v>1268.6666666666667</v>
      </c>
      <c r="U85" s="132"/>
    </row>
    <row r="86" spans="1:21" s="10" customFormat="1" ht="18">
      <c r="A86" s="24" t="s">
        <v>194</v>
      </c>
      <c r="B86" s="4" t="s">
        <v>246</v>
      </c>
      <c r="C86" s="4" t="s">
        <v>551</v>
      </c>
      <c r="D86" s="4" t="s">
        <v>552</v>
      </c>
      <c r="E86" s="4" t="s">
        <v>553</v>
      </c>
      <c r="F86" s="4" t="s">
        <v>17</v>
      </c>
      <c r="G86" s="4" t="s">
        <v>12</v>
      </c>
      <c r="H86" s="4" t="s">
        <v>13</v>
      </c>
      <c r="I86" s="4" t="s">
        <v>14</v>
      </c>
      <c r="J86" s="11" t="s">
        <v>130</v>
      </c>
      <c r="K86" s="4"/>
      <c r="L86" s="4">
        <v>57</v>
      </c>
      <c r="M86" s="4"/>
      <c r="N86" s="4">
        <v>31062377</v>
      </c>
      <c r="O86" s="27" t="s">
        <v>19</v>
      </c>
      <c r="P86" s="38">
        <v>4</v>
      </c>
      <c r="Q86" s="133">
        <v>184.66666666666666</v>
      </c>
      <c r="R86" s="45"/>
      <c r="S86" s="44"/>
      <c r="T86" s="168">
        <f t="shared" si="0"/>
        <v>184.66666666666666</v>
      </c>
      <c r="U86" s="132"/>
    </row>
    <row r="87" spans="1:21" s="10" customFormat="1" ht="18">
      <c r="A87" s="24" t="s">
        <v>194</v>
      </c>
      <c r="B87" s="4" t="s">
        <v>246</v>
      </c>
      <c r="C87" s="4" t="s">
        <v>548</v>
      </c>
      <c r="D87" s="4" t="s">
        <v>549</v>
      </c>
      <c r="E87" s="4" t="s">
        <v>550</v>
      </c>
      <c r="F87" s="4" t="s">
        <v>17</v>
      </c>
      <c r="G87" s="4" t="s">
        <v>12</v>
      </c>
      <c r="H87" s="4" t="s">
        <v>13</v>
      </c>
      <c r="I87" s="4" t="s">
        <v>14</v>
      </c>
      <c r="J87" s="11" t="s">
        <v>77</v>
      </c>
      <c r="K87" s="4"/>
      <c r="L87" s="4"/>
      <c r="M87" s="4"/>
      <c r="N87" s="4">
        <v>11288174</v>
      </c>
      <c r="O87" s="27" t="s">
        <v>19</v>
      </c>
      <c r="P87" s="38">
        <v>12</v>
      </c>
      <c r="Q87" s="133">
        <v>2765.3333333333335</v>
      </c>
      <c r="R87" s="45"/>
      <c r="S87" s="44"/>
      <c r="T87" s="168">
        <f aca="true" t="shared" si="1" ref="T87:T150">Q87</f>
        <v>2765.3333333333335</v>
      </c>
      <c r="U87" s="132"/>
    </row>
    <row r="88" spans="1:21" s="10" customFormat="1" ht="18">
      <c r="A88" s="24" t="s">
        <v>194</v>
      </c>
      <c r="B88" s="4" t="s">
        <v>246</v>
      </c>
      <c r="C88" s="4" t="s">
        <v>386</v>
      </c>
      <c r="D88" s="4" t="s">
        <v>387</v>
      </c>
      <c r="E88" s="4" t="s">
        <v>388</v>
      </c>
      <c r="F88" s="4" t="s">
        <v>17</v>
      </c>
      <c r="G88" s="4" t="s">
        <v>12</v>
      </c>
      <c r="H88" s="4" t="s">
        <v>13</v>
      </c>
      <c r="I88" s="4" t="s">
        <v>14</v>
      </c>
      <c r="J88" s="11" t="s">
        <v>78</v>
      </c>
      <c r="K88" s="4"/>
      <c r="L88" s="4"/>
      <c r="M88" s="4"/>
      <c r="N88" s="4">
        <v>31458074</v>
      </c>
      <c r="O88" s="27" t="s">
        <v>19</v>
      </c>
      <c r="P88" s="38">
        <v>4</v>
      </c>
      <c r="Q88" s="133">
        <v>2279.3333333333335</v>
      </c>
      <c r="R88" s="45"/>
      <c r="S88" s="44"/>
      <c r="T88" s="168">
        <f t="shared" si="1"/>
        <v>2279.3333333333335</v>
      </c>
      <c r="U88" s="132"/>
    </row>
    <row r="89" spans="1:21" s="10" customFormat="1" ht="18">
      <c r="A89" s="24" t="s">
        <v>194</v>
      </c>
      <c r="B89" s="4" t="s">
        <v>246</v>
      </c>
      <c r="C89" s="4" t="s">
        <v>383</v>
      </c>
      <c r="D89" s="4" t="s">
        <v>384</v>
      </c>
      <c r="E89" s="4" t="s">
        <v>385</v>
      </c>
      <c r="F89" s="4" t="s">
        <v>17</v>
      </c>
      <c r="G89" s="4" t="s">
        <v>12</v>
      </c>
      <c r="H89" s="4" t="s">
        <v>13</v>
      </c>
      <c r="I89" s="4" t="s">
        <v>14</v>
      </c>
      <c r="J89" s="11" t="s">
        <v>79</v>
      </c>
      <c r="K89" s="4"/>
      <c r="L89" s="4"/>
      <c r="M89" s="4"/>
      <c r="N89" s="4">
        <v>31458061</v>
      </c>
      <c r="O89" s="27" t="s">
        <v>19</v>
      </c>
      <c r="P89" s="38">
        <v>5</v>
      </c>
      <c r="Q89" s="133">
        <v>1743.3333333333333</v>
      </c>
      <c r="R89" s="45"/>
      <c r="S89" s="44"/>
      <c r="T89" s="168">
        <f t="shared" si="1"/>
        <v>1743.3333333333333</v>
      </c>
      <c r="U89" s="132"/>
    </row>
    <row r="90" spans="1:21" s="10" customFormat="1" ht="18">
      <c r="A90" s="24" t="s">
        <v>194</v>
      </c>
      <c r="B90" s="4" t="s">
        <v>246</v>
      </c>
      <c r="C90" s="4" t="s">
        <v>460</v>
      </c>
      <c r="D90" s="4" t="s">
        <v>461</v>
      </c>
      <c r="E90" s="4" t="s">
        <v>462</v>
      </c>
      <c r="F90" s="4" t="s">
        <v>17</v>
      </c>
      <c r="G90" s="4" t="s">
        <v>12</v>
      </c>
      <c r="H90" s="4" t="s">
        <v>13</v>
      </c>
      <c r="I90" s="4" t="s">
        <v>14</v>
      </c>
      <c r="J90" s="11" t="s">
        <v>80</v>
      </c>
      <c r="K90" s="4"/>
      <c r="L90" s="4"/>
      <c r="M90" s="4"/>
      <c r="N90" s="4">
        <v>31982221</v>
      </c>
      <c r="O90" s="27" t="s">
        <v>19</v>
      </c>
      <c r="P90" s="38">
        <v>4</v>
      </c>
      <c r="Q90" s="133">
        <v>1235.3333333333333</v>
      </c>
      <c r="R90" s="45"/>
      <c r="S90" s="44"/>
      <c r="T90" s="168">
        <f t="shared" si="1"/>
        <v>1235.3333333333333</v>
      </c>
      <c r="U90" s="132"/>
    </row>
    <row r="91" spans="1:21" s="10" customFormat="1" ht="18">
      <c r="A91" s="24" t="s">
        <v>194</v>
      </c>
      <c r="B91" s="4" t="s">
        <v>246</v>
      </c>
      <c r="C91" s="4" t="s">
        <v>457</v>
      </c>
      <c r="D91" s="4" t="s">
        <v>458</v>
      </c>
      <c r="E91" s="4" t="s">
        <v>459</v>
      </c>
      <c r="F91" s="4" t="s">
        <v>17</v>
      </c>
      <c r="G91" s="4" t="s">
        <v>12</v>
      </c>
      <c r="H91" s="4" t="s">
        <v>13</v>
      </c>
      <c r="I91" s="4" t="s">
        <v>14</v>
      </c>
      <c r="J91" s="11" t="s">
        <v>81</v>
      </c>
      <c r="K91" s="4"/>
      <c r="L91" s="4"/>
      <c r="M91" s="4"/>
      <c r="N91" s="4">
        <v>31982133</v>
      </c>
      <c r="O91" s="27" t="s">
        <v>19</v>
      </c>
      <c r="P91" s="38">
        <v>5</v>
      </c>
      <c r="Q91" s="133">
        <v>2012.6666666666667</v>
      </c>
      <c r="R91" s="45"/>
      <c r="S91" s="44"/>
      <c r="T91" s="168">
        <f t="shared" si="1"/>
        <v>2012.6666666666667</v>
      </c>
      <c r="U91" s="132"/>
    </row>
    <row r="92" spans="1:21" s="10" customFormat="1" ht="18">
      <c r="A92" s="24" t="s">
        <v>194</v>
      </c>
      <c r="B92" s="4" t="s">
        <v>246</v>
      </c>
      <c r="C92" s="4" t="s">
        <v>454</v>
      </c>
      <c r="D92" s="4" t="s">
        <v>455</v>
      </c>
      <c r="E92" s="4" t="s">
        <v>456</v>
      </c>
      <c r="F92" s="4" t="s">
        <v>17</v>
      </c>
      <c r="G92" s="4" t="s">
        <v>12</v>
      </c>
      <c r="H92" s="4" t="s">
        <v>13</v>
      </c>
      <c r="I92" s="4" t="s">
        <v>14</v>
      </c>
      <c r="J92" s="11" t="s">
        <v>80</v>
      </c>
      <c r="K92" s="4"/>
      <c r="L92" s="4"/>
      <c r="M92" s="4"/>
      <c r="N92" s="4">
        <v>26845224</v>
      </c>
      <c r="O92" s="27" t="s">
        <v>19</v>
      </c>
      <c r="P92" s="38">
        <v>4</v>
      </c>
      <c r="Q92" s="133">
        <v>692</v>
      </c>
      <c r="R92" s="45"/>
      <c r="S92" s="44"/>
      <c r="T92" s="168">
        <f t="shared" si="1"/>
        <v>692</v>
      </c>
      <c r="U92" s="132"/>
    </row>
    <row r="93" spans="1:21" s="10" customFormat="1" ht="18">
      <c r="A93" s="24" t="s">
        <v>194</v>
      </c>
      <c r="B93" s="4" t="s">
        <v>246</v>
      </c>
      <c r="C93" s="4" t="s">
        <v>439</v>
      </c>
      <c r="D93" s="4" t="s">
        <v>440</v>
      </c>
      <c r="E93" s="4" t="s">
        <v>441</v>
      </c>
      <c r="F93" s="4" t="s">
        <v>17</v>
      </c>
      <c r="G93" s="4" t="s">
        <v>12</v>
      </c>
      <c r="H93" s="4" t="s">
        <v>13</v>
      </c>
      <c r="I93" s="4" t="s">
        <v>14</v>
      </c>
      <c r="J93" s="11" t="s">
        <v>82</v>
      </c>
      <c r="K93" s="4"/>
      <c r="L93" s="4"/>
      <c r="M93" s="4"/>
      <c r="N93" s="4">
        <v>31982079</v>
      </c>
      <c r="O93" s="27" t="s">
        <v>19</v>
      </c>
      <c r="P93" s="38">
        <v>5</v>
      </c>
      <c r="Q93" s="133">
        <v>642</v>
      </c>
      <c r="R93" s="45"/>
      <c r="S93" s="44"/>
      <c r="T93" s="168">
        <f t="shared" si="1"/>
        <v>642</v>
      </c>
      <c r="U93" s="132"/>
    </row>
    <row r="94" spans="1:21" s="10" customFormat="1" ht="18">
      <c r="A94" s="24" t="s">
        <v>194</v>
      </c>
      <c r="B94" s="4" t="s">
        <v>246</v>
      </c>
      <c r="C94" s="4" t="s">
        <v>515</v>
      </c>
      <c r="D94" s="4" t="s">
        <v>516</v>
      </c>
      <c r="E94" s="4" t="s">
        <v>517</v>
      </c>
      <c r="F94" s="4" t="s">
        <v>17</v>
      </c>
      <c r="G94" s="4" t="s">
        <v>12</v>
      </c>
      <c r="H94" s="4" t="s">
        <v>13</v>
      </c>
      <c r="I94" s="4" t="s">
        <v>14</v>
      </c>
      <c r="J94" s="11" t="s">
        <v>83</v>
      </c>
      <c r="K94" s="4"/>
      <c r="L94" s="4"/>
      <c r="M94" s="4"/>
      <c r="N94" s="4">
        <v>31982216</v>
      </c>
      <c r="O94" s="27" t="s">
        <v>19</v>
      </c>
      <c r="P94" s="38">
        <v>4</v>
      </c>
      <c r="Q94" s="133">
        <v>3866.6666666666665</v>
      </c>
      <c r="R94" s="45"/>
      <c r="S94" s="44"/>
      <c r="T94" s="168">
        <f t="shared" si="1"/>
        <v>3866.6666666666665</v>
      </c>
      <c r="U94" s="132"/>
    </row>
    <row r="95" spans="1:21" s="10" customFormat="1" ht="18">
      <c r="A95" s="24" t="s">
        <v>194</v>
      </c>
      <c r="B95" s="4" t="s">
        <v>246</v>
      </c>
      <c r="C95" s="4" t="s">
        <v>500</v>
      </c>
      <c r="D95" s="4" t="s">
        <v>501</v>
      </c>
      <c r="E95" s="4" t="s">
        <v>502</v>
      </c>
      <c r="F95" s="4" t="s">
        <v>17</v>
      </c>
      <c r="G95" s="4" t="s">
        <v>12</v>
      </c>
      <c r="H95" s="4" t="s">
        <v>13</v>
      </c>
      <c r="I95" s="4" t="s">
        <v>14</v>
      </c>
      <c r="J95" s="11" t="s">
        <v>84</v>
      </c>
      <c r="K95" s="4"/>
      <c r="L95" s="4"/>
      <c r="M95" s="4"/>
      <c r="N95" s="4">
        <v>26944352</v>
      </c>
      <c r="O95" s="27" t="s">
        <v>19</v>
      </c>
      <c r="P95" s="38">
        <v>5</v>
      </c>
      <c r="Q95" s="133">
        <v>446.6666666666667</v>
      </c>
      <c r="R95" s="45"/>
      <c r="S95" s="44"/>
      <c r="T95" s="168">
        <f t="shared" si="1"/>
        <v>446.6666666666667</v>
      </c>
      <c r="U95" s="132"/>
    </row>
    <row r="96" spans="1:21" s="10" customFormat="1" ht="18">
      <c r="A96" s="24" t="s">
        <v>194</v>
      </c>
      <c r="B96" s="4" t="s">
        <v>246</v>
      </c>
      <c r="C96" s="4" t="s">
        <v>509</v>
      </c>
      <c r="D96" s="4" t="s">
        <v>510</v>
      </c>
      <c r="E96" s="4" t="s">
        <v>511</v>
      </c>
      <c r="F96" s="4" t="s">
        <v>17</v>
      </c>
      <c r="G96" s="4" t="s">
        <v>12</v>
      </c>
      <c r="H96" s="4" t="s">
        <v>13</v>
      </c>
      <c r="I96" s="4" t="s">
        <v>14</v>
      </c>
      <c r="J96" s="11" t="s">
        <v>85</v>
      </c>
      <c r="K96" s="4"/>
      <c r="L96" s="4"/>
      <c r="M96" s="4"/>
      <c r="N96" s="4">
        <v>11090675</v>
      </c>
      <c r="O96" s="27" t="s">
        <v>19</v>
      </c>
      <c r="P96" s="38">
        <v>15</v>
      </c>
      <c r="Q96" s="133">
        <v>2656</v>
      </c>
      <c r="R96" s="45"/>
      <c r="S96" s="44"/>
      <c r="T96" s="168">
        <f t="shared" si="1"/>
        <v>2656</v>
      </c>
      <c r="U96" s="132"/>
    </row>
    <row r="97" spans="1:21" s="10" customFormat="1" ht="18">
      <c r="A97" s="24" t="s">
        <v>194</v>
      </c>
      <c r="B97" s="4" t="s">
        <v>246</v>
      </c>
      <c r="C97" s="4" t="s">
        <v>601</v>
      </c>
      <c r="D97" s="4" t="s">
        <v>602</v>
      </c>
      <c r="E97" s="4" t="s">
        <v>603</v>
      </c>
      <c r="F97" s="4" t="s">
        <v>17</v>
      </c>
      <c r="G97" s="4" t="s">
        <v>12</v>
      </c>
      <c r="H97" s="4" t="s">
        <v>13</v>
      </c>
      <c r="I97" s="4" t="s">
        <v>14</v>
      </c>
      <c r="J97" s="11" t="s">
        <v>86</v>
      </c>
      <c r="K97" s="4"/>
      <c r="L97" s="4"/>
      <c r="M97" s="4"/>
      <c r="N97" s="4">
        <v>28182590</v>
      </c>
      <c r="O97" s="27" t="s">
        <v>19</v>
      </c>
      <c r="P97" s="38">
        <v>4</v>
      </c>
      <c r="Q97" s="133">
        <v>593.3333333333334</v>
      </c>
      <c r="R97" s="45"/>
      <c r="S97" s="44"/>
      <c r="T97" s="168">
        <f t="shared" si="1"/>
        <v>593.3333333333334</v>
      </c>
      <c r="U97" s="132"/>
    </row>
    <row r="98" spans="1:21" s="10" customFormat="1" ht="18">
      <c r="A98" s="24" t="s">
        <v>194</v>
      </c>
      <c r="B98" s="4" t="s">
        <v>246</v>
      </c>
      <c r="C98" s="4" t="s">
        <v>598</v>
      </c>
      <c r="D98" s="4" t="s">
        <v>599</v>
      </c>
      <c r="E98" s="4" t="s">
        <v>600</v>
      </c>
      <c r="F98" s="4" t="s">
        <v>17</v>
      </c>
      <c r="G98" s="4" t="s">
        <v>12</v>
      </c>
      <c r="H98" s="4" t="s">
        <v>13</v>
      </c>
      <c r="I98" s="4" t="s">
        <v>14</v>
      </c>
      <c r="J98" s="11" t="s">
        <v>87</v>
      </c>
      <c r="K98" s="4"/>
      <c r="L98" s="4"/>
      <c r="M98" s="4"/>
      <c r="N98" s="4">
        <v>31982149</v>
      </c>
      <c r="O98" s="27" t="s">
        <v>19</v>
      </c>
      <c r="P98" s="38">
        <v>5</v>
      </c>
      <c r="Q98" s="133">
        <v>914.6666666666666</v>
      </c>
      <c r="R98" s="45"/>
      <c r="S98" s="44"/>
      <c r="T98" s="168">
        <f t="shared" si="1"/>
        <v>914.6666666666666</v>
      </c>
      <c r="U98" s="132"/>
    </row>
    <row r="99" spans="1:21" s="10" customFormat="1" ht="18">
      <c r="A99" s="24" t="s">
        <v>194</v>
      </c>
      <c r="B99" s="4" t="s">
        <v>246</v>
      </c>
      <c r="C99" s="4" t="s">
        <v>595</v>
      </c>
      <c r="D99" s="4" t="s">
        <v>596</v>
      </c>
      <c r="E99" s="4" t="s">
        <v>597</v>
      </c>
      <c r="F99" s="4" t="s">
        <v>17</v>
      </c>
      <c r="G99" s="4" t="s">
        <v>12</v>
      </c>
      <c r="H99" s="4" t="s">
        <v>13</v>
      </c>
      <c r="I99" s="4" t="s">
        <v>14</v>
      </c>
      <c r="J99" s="11" t="s">
        <v>88</v>
      </c>
      <c r="K99" s="4"/>
      <c r="L99" s="4"/>
      <c r="M99" s="4"/>
      <c r="N99" s="4">
        <v>31370511</v>
      </c>
      <c r="O99" s="27" t="s">
        <v>19</v>
      </c>
      <c r="P99" s="38">
        <v>4</v>
      </c>
      <c r="Q99" s="133">
        <v>1589.3333333333333</v>
      </c>
      <c r="R99" s="45"/>
      <c r="S99" s="44"/>
      <c r="T99" s="168">
        <f t="shared" si="1"/>
        <v>1589.3333333333333</v>
      </c>
      <c r="U99" s="132"/>
    </row>
    <row r="100" spans="1:21" s="10" customFormat="1" ht="18">
      <c r="A100" s="24" t="s">
        <v>194</v>
      </c>
      <c r="B100" s="4" t="s">
        <v>246</v>
      </c>
      <c r="C100" s="4" t="s">
        <v>592</v>
      </c>
      <c r="D100" s="4" t="s">
        <v>593</v>
      </c>
      <c r="E100" s="4" t="s">
        <v>594</v>
      </c>
      <c r="F100" s="4" t="s">
        <v>17</v>
      </c>
      <c r="G100" s="4" t="s">
        <v>12</v>
      </c>
      <c r="H100" s="4" t="s">
        <v>13</v>
      </c>
      <c r="I100" s="4" t="s">
        <v>14</v>
      </c>
      <c r="J100" s="11" t="s">
        <v>89</v>
      </c>
      <c r="K100" s="4"/>
      <c r="L100" s="4"/>
      <c r="M100" s="4"/>
      <c r="N100" s="4">
        <v>31919801</v>
      </c>
      <c r="O100" s="27" t="s">
        <v>19</v>
      </c>
      <c r="P100" s="38">
        <v>4</v>
      </c>
      <c r="Q100" s="133">
        <v>2260</v>
      </c>
      <c r="R100" s="45"/>
      <c r="S100" s="44"/>
      <c r="T100" s="168">
        <f t="shared" si="1"/>
        <v>2260</v>
      </c>
      <c r="U100" s="132"/>
    </row>
    <row r="101" spans="1:21" s="10" customFormat="1" ht="18">
      <c r="A101" s="24" t="s">
        <v>194</v>
      </c>
      <c r="B101" s="4" t="s">
        <v>246</v>
      </c>
      <c r="C101" s="4" t="s">
        <v>589</v>
      </c>
      <c r="D101" s="4" t="s">
        <v>590</v>
      </c>
      <c r="E101" s="4" t="s">
        <v>591</v>
      </c>
      <c r="F101" s="4" t="s">
        <v>17</v>
      </c>
      <c r="G101" s="4" t="s">
        <v>12</v>
      </c>
      <c r="H101" s="4" t="s">
        <v>13</v>
      </c>
      <c r="I101" s="4" t="s">
        <v>14</v>
      </c>
      <c r="J101" s="11" t="s">
        <v>90</v>
      </c>
      <c r="K101" s="4"/>
      <c r="L101" s="4"/>
      <c r="M101" s="4"/>
      <c r="N101" s="4">
        <v>87050686</v>
      </c>
      <c r="O101" s="27" t="s">
        <v>19</v>
      </c>
      <c r="P101" s="38">
        <v>4</v>
      </c>
      <c r="Q101" s="133">
        <v>1986.6666666666667</v>
      </c>
      <c r="R101" s="45"/>
      <c r="S101" s="44"/>
      <c r="T101" s="168">
        <f t="shared" si="1"/>
        <v>1986.6666666666667</v>
      </c>
      <c r="U101" s="132"/>
    </row>
    <row r="102" spans="1:21" s="10" customFormat="1" ht="18">
      <c r="A102" s="24" t="s">
        <v>194</v>
      </c>
      <c r="B102" s="4" t="s">
        <v>246</v>
      </c>
      <c r="C102" s="122" t="s">
        <v>660</v>
      </c>
      <c r="D102" s="122" t="s">
        <v>729</v>
      </c>
      <c r="E102" s="122" t="s">
        <v>661</v>
      </c>
      <c r="F102" s="4" t="s">
        <v>17</v>
      </c>
      <c r="G102" s="4" t="s">
        <v>12</v>
      </c>
      <c r="H102" s="4" t="s">
        <v>13</v>
      </c>
      <c r="I102" s="4" t="s">
        <v>14</v>
      </c>
      <c r="J102" s="11" t="s">
        <v>91</v>
      </c>
      <c r="K102" s="4"/>
      <c r="L102" s="4"/>
      <c r="N102" s="4">
        <v>30934009</v>
      </c>
      <c r="O102" s="27" t="s">
        <v>19</v>
      </c>
      <c r="P102" s="38">
        <v>4</v>
      </c>
      <c r="Q102" s="133">
        <v>414.6666666666667</v>
      </c>
      <c r="R102" s="45"/>
      <c r="S102" s="44"/>
      <c r="T102" s="168">
        <f t="shared" si="1"/>
        <v>414.6666666666667</v>
      </c>
      <c r="U102" s="132"/>
    </row>
    <row r="103" spans="1:21" s="10" customFormat="1" ht="18">
      <c r="A103" s="24" t="s">
        <v>194</v>
      </c>
      <c r="B103" s="4" t="s">
        <v>246</v>
      </c>
      <c r="C103" s="4" t="s">
        <v>389</v>
      </c>
      <c r="D103" s="4" t="s">
        <v>390</v>
      </c>
      <c r="E103" s="4" t="s">
        <v>391</v>
      </c>
      <c r="F103" s="4" t="s">
        <v>17</v>
      </c>
      <c r="G103" s="4" t="s">
        <v>12</v>
      </c>
      <c r="H103" s="4" t="s">
        <v>13</v>
      </c>
      <c r="I103" s="4" t="s">
        <v>14</v>
      </c>
      <c r="J103" s="11" t="s">
        <v>92</v>
      </c>
      <c r="K103" s="4"/>
      <c r="L103" s="4"/>
      <c r="M103" s="4"/>
      <c r="N103" s="4">
        <v>30369533</v>
      </c>
      <c r="O103" s="27" t="s">
        <v>19</v>
      </c>
      <c r="P103" s="38">
        <v>4</v>
      </c>
      <c r="Q103" s="133">
        <v>1270</v>
      </c>
      <c r="R103" s="45"/>
      <c r="S103" s="44"/>
      <c r="T103" s="168">
        <f t="shared" si="1"/>
        <v>1270</v>
      </c>
      <c r="U103" s="132"/>
    </row>
    <row r="104" spans="1:21" s="10" customFormat="1" ht="18">
      <c r="A104" s="24" t="s">
        <v>194</v>
      </c>
      <c r="B104" s="4" t="s">
        <v>246</v>
      </c>
      <c r="C104" s="4" t="s">
        <v>392</v>
      </c>
      <c r="D104" s="4" t="s">
        <v>393</v>
      </c>
      <c r="E104" s="4" t="s">
        <v>394</v>
      </c>
      <c r="F104" s="4" t="s">
        <v>17</v>
      </c>
      <c r="G104" s="4" t="s">
        <v>12</v>
      </c>
      <c r="H104" s="4" t="s">
        <v>13</v>
      </c>
      <c r="I104" s="4" t="s">
        <v>14</v>
      </c>
      <c r="J104" s="11" t="s">
        <v>93</v>
      </c>
      <c r="K104" s="4"/>
      <c r="L104" s="4"/>
      <c r="M104" s="4"/>
      <c r="N104" s="4">
        <v>31982143</v>
      </c>
      <c r="O104" s="27" t="s">
        <v>19</v>
      </c>
      <c r="P104" s="38">
        <v>4</v>
      </c>
      <c r="Q104" s="133">
        <v>2276</v>
      </c>
      <c r="R104" s="45"/>
      <c r="S104" s="44"/>
      <c r="T104" s="168">
        <f t="shared" si="1"/>
        <v>2276</v>
      </c>
      <c r="U104" s="132"/>
    </row>
    <row r="105" spans="1:21" s="10" customFormat="1" ht="18">
      <c r="A105" s="24" t="s">
        <v>194</v>
      </c>
      <c r="B105" s="4" t="s">
        <v>246</v>
      </c>
      <c r="C105" s="4" t="s">
        <v>469</v>
      </c>
      <c r="D105" s="4" t="s">
        <v>470</v>
      </c>
      <c r="E105" s="4" t="s">
        <v>471</v>
      </c>
      <c r="F105" s="4" t="s">
        <v>17</v>
      </c>
      <c r="G105" s="4" t="s">
        <v>12</v>
      </c>
      <c r="H105" s="4" t="s">
        <v>13</v>
      </c>
      <c r="I105" s="4" t="s">
        <v>14</v>
      </c>
      <c r="J105" s="11" t="s">
        <v>94</v>
      </c>
      <c r="K105" s="4"/>
      <c r="L105" s="4"/>
      <c r="M105" s="4"/>
      <c r="N105" s="4">
        <v>30160107</v>
      </c>
      <c r="O105" s="27" t="s">
        <v>19</v>
      </c>
      <c r="P105" s="38">
        <v>4</v>
      </c>
      <c r="Q105" s="133">
        <v>359.3333333333333</v>
      </c>
      <c r="R105" s="45"/>
      <c r="S105" s="44"/>
      <c r="T105" s="168">
        <f t="shared" si="1"/>
        <v>359.3333333333333</v>
      </c>
      <c r="U105" s="132"/>
    </row>
    <row r="106" spans="1:21" s="10" customFormat="1" ht="18">
      <c r="A106" s="24" t="s">
        <v>194</v>
      </c>
      <c r="B106" s="4" t="s">
        <v>246</v>
      </c>
      <c r="C106" s="4" t="s">
        <v>466</v>
      </c>
      <c r="D106" s="4" t="s">
        <v>467</v>
      </c>
      <c r="E106" s="4" t="s">
        <v>468</v>
      </c>
      <c r="F106" s="4" t="s">
        <v>17</v>
      </c>
      <c r="G106" s="4" t="s">
        <v>12</v>
      </c>
      <c r="H106" s="4" t="s">
        <v>13</v>
      </c>
      <c r="I106" s="4" t="s">
        <v>14</v>
      </c>
      <c r="J106" s="11" t="s">
        <v>94</v>
      </c>
      <c r="K106" s="4"/>
      <c r="L106" s="4"/>
      <c r="M106" s="4"/>
      <c r="N106" s="4">
        <v>31982123</v>
      </c>
      <c r="O106" s="27" t="s">
        <v>19</v>
      </c>
      <c r="P106" s="38">
        <v>4</v>
      </c>
      <c r="Q106" s="133">
        <v>4202</v>
      </c>
      <c r="R106" s="45"/>
      <c r="S106" s="44"/>
      <c r="T106" s="168">
        <f t="shared" si="1"/>
        <v>4202</v>
      </c>
      <c r="U106" s="132"/>
    </row>
    <row r="107" spans="1:21" s="10" customFormat="1" ht="18">
      <c r="A107" s="24" t="s">
        <v>194</v>
      </c>
      <c r="B107" s="4" t="s">
        <v>246</v>
      </c>
      <c r="C107" s="4" t="s">
        <v>463</v>
      </c>
      <c r="D107" s="4" t="s">
        <v>464</v>
      </c>
      <c r="E107" s="4" t="s">
        <v>465</v>
      </c>
      <c r="F107" s="4" t="s">
        <v>17</v>
      </c>
      <c r="G107" s="4" t="s">
        <v>12</v>
      </c>
      <c r="H107" s="4" t="s">
        <v>13</v>
      </c>
      <c r="I107" s="4" t="s">
        <v>14</v>
      </c>
      <c r="J107" s="11" t="s">
        <v>95</v>
      </c>
      <c r="K107" s="4"/>
      <c r="L107" s="4"/>
      <c r="M107" s="4"/>
      <c r="N107" s="4">
        <v>31982135</v>
      </c>
      <c r="O107" s="27" t="s">
        <v>19</v>
      </c>
      <c r="P107" s="38">
        <v>4</v>
      </c>
      <c r="Q107" s="133">
        <v>7908.666666666667</v>
      </c>
      <c r="R107" s="45"/>
      <c r="S107" s="44"/>
      <c r="T107" s="168">
        <f t="shared" si="1"/>
        <v>7908.666666666667</v>
      </c>
      <c r="U107" s="132"/>
    </row>
    <row r="108" spans="1:21" s="10" customFormat="1" ht="18">
      <c r="A108" s="24" t="s">
        <v>194</v>
      </c>
      <c r="B108" s="4" t="s">
        <v>246</v>
      </c>
      <c r="C108" s="4" t="s">
        <v>478</v>
      </c>
      <c r="D108" s="4" t="s">
        <v>479</v>
      </c>
      <c r="E108" s="4" t="s">
        <v>480</v>
      </c>
      <c r="F108" s="4" t="s">
        <v>17</v>
      </c>
      <c r="G108" s="4" t="s">
        <v>12</v>
      </c>
      <c r="H108" s="4" t="s">
        <v>13</v>
      </c>
      <c r="I108" s="4" t="s">
        <v>14</v>
      </c>
      <c r="J108" s="11" t="s">
        <v>96</v>
      </c>
      <c r="K108" s="4"/>
      <c r="L108" s="4"/>
      <c r="M108" s="4"/>
      <c r="N108" s="4">
        <v>90046724</v>
      </c>
      <c r="O108" s="27" t="s">
        <v>19</v>
      </c>
      <c r="P108" s="38">
        <v>15</v>
      </c>
      <c r="Q108" s="133">
        <v>2762</v>
      </c>
      <c r="R108" s="45"/>
      <c r="S108" s="44"/>
      <c r="T108" s="168">
        <f t="shared" si="1"/>
        <v>2762</v>
      </c>
      <c r="U108" s="132"/>
    </row>
    <row r="109" spans="1:21" s="10" customFormat="1" ht="18">
      <c r="A109" s="24" t="s">
        <v>194</v>
      </c>
      <c r="B109" s="4" t="s">
        <v>246</v>
      </c>
      <c r="C109" s="4" t="s">
        <v>475</v>
      </c>
      <c r="D109" s="4" t="s">
        <v>476</v>
      </c>
      <c r="E109" s="4" t="s">
        <v>477</v>
      </c>
      <c r="F109" s="4" t="s">
        <v>17</v>
      </c>
      <c r="G109" s="4" t="s">
        <v>12</v>
      </c>
      <c r="H109" s="4" t="s">
        <v>13</v>
      </c>
      <c r="I109" s="4" t="s">
        <v>14</v>
      </c>
      <c r="J109" s="11" t="s">
        <v>97</v>
      </c>
      <c r="K109" s="4"/>
      <c r="L109" s="4"/>
      <c r="M109" s="4"/>
      <c r="N109" s="4">
        <v>28046161</v>
      </c>
      <c r="O109" s="27" t="s">
        <v>19</v>
      </c>
      <c r="P109" s="38">
        <v>5</v>
      </c>
      <c r="Q109" s="133">
        <v>1688.6666666666667</v>
      </c>
      <c r="R109" s="45"/>
      <c r="S109" s="44"/>
      <c r="T109" s="168">
        <f t="shared" si="1"/>
        <v>1688.6666666666667</v>
      </c>
      <c r="U109" s="132"/>
    </row>
    <row r="110" spans="1:21" s="10" customFormat="1" ht="18">
      <c r="A110" s="24" t="s">
        <v>194</v>
      </c>
      <c r="B110" s="4" t="s">
        <v>246</v>
      </c>
      <c r="C110" s="4" t="s">
        <v>472</v>
      </c>
      <c r="D110" s="4" t="s">
        <v>473</v>
      </c>
      <c r="E110" s="4" t="s">
        <v>474</v>
      </c>
      <c r="F110" s="4" t="s">
        <v>17</v>
      </c>
      <c r="G110" s="4" t="s">
        <v>12</v>
      </c>
      <c r="H110" s="4" t="s">
        <v>13</v>
      </c>
      <c r="I110" s="4" t="s">
        <v>14</v>
      </c>
      <c r="J110" s="11" t="s">
        <v>98</v>
      </c>
      <c r="K110" s="4"/>
      <c r="L110" s="4"/>
      <c r="M110" s="4"/>
      <c r="N110" s="4">
        <v>26719182</v>
      </c>
      <c r="O110" s="27" t="s">
        <v>19</v>
      </c>
      <c r="P110" s="38">
        <v>4</v>
      </c>
      <c r="Q110" s="133">
        <v>1664.6666666666667</v>
      </c>
      <c r="R110" s="45"/>
      <c r="S110" s="44"/>
      <c r="T110" s="168">
        <f t="shared" si="1"/>
        <v>1664.6666666666667</v>
      </c>
      <c r="U110" s="132"/>
    </row>
    <row r="111" spans="1:21" s="10" customFormat="1" ht="18">
      <c r="A111" s="24" t="s">
        <v>194</v>
      </c>
      <c r="B111" s="4" t="s">
        <v>246</v>
      </c>
      <c r="C111" s="4" t="s">
        <v>442</v>
      </c>
      <c r="D111" s="4" t="s">
        <v>443</v>
      </c>
      <c r="E111" s="4" t="s">
        <v>444</v>
      </c>
      <c r="F111" s="4" t="s">
        <v>17</v>
      </c>
      <c r="G111" s="4" t="s">
        <v>12</v>
      </c>
      <c r="H111" s="4" t="s">
        <v>13</v>
      </c>
      <c r="I111" s="4" t="s">
        <v>14</v>
      </c>
      <c r="J111" s="11" t="s">
        <v>99</v>
      </c>
      <c r="K111" s="4"/>
      <c r="L111" s="4"/>
      <c r="M111" s="4"/>
      <c r="N111" s="4">
        <v>94025570</v>
      </c>
      <c r="O111" s="27" t="s">
        <v>19</v>
      </c>
      <c r="P111" s="38">
        <v>15</v>
      </c>
      <c r="Q111" s="133">
        <v>2672.6666666666665</v>
      </c>
      <c r="R111" s="45"/>
      <c r="S111" s="44"/>
      <c r="T111" s="168">
        <f t="shared" si="1"/>
        <v>2672.6666666666665</v>
      </c>
      <c r="U111" s="132"/>
    </row>
    <row r="112" spans="1:21" s="10" customFormat="1" ht="18">
      <c r="A112" s="24" t="s">
        <v>194</v>
      </c>
      <c r="B112" s="4" t="s">
        <v>246</v>
      </c>
      <c r="C112" s="4" t="s">
        <v>433</v>
      </c>
      <c r="D112" s="4" t="s">
        <v>434</v>
      </c>
      <c r="E112" s="4" t="s">
        <v>435</v>
      </c>
      <c r="F112" s="4" t="s">
        <v>17</v>
      </c>
      <c r="G112" s="4" t="s">
        <v>12</v>
      </c>
      <c r="H112" s="4" t="s">
        <v>13</v>
      </c>
      <c r="I112" s="4" t="s">
        <v>14</v>
      </c>
      <c r="J112" s="11" t="s">
        <v>100</v>
      </c>
      <c r="K112" s="4"/>
      <c r="L112" s="4"/>
      <c r="M112" s="4"/>
      <c r="N112" s="4">
        <v>31062263</v>
      </c>
      <c r="O112" s="27" t="s">
        <v>19</v>
      </c>
      <c r="P112" s="38">
        <v>4</v>
      </c>
      <c r="Q112" s="133">
        <v>828.6666666666666</v>
      </c>
      <c r="R112" s="45"/>
      <c r="S112" s="44"/>
      <c r="T112" s="168">
        <f t="shared" si="1"/>
        <v>828.6666666666666</v>
      </c>
      <c r="U112" s="132"/>
    </row>
    <row r="113" spans="1:21" s="10" customFormat="1" ht="18">
      <c r="A113" s="24" t="s">
        <v>194</v>
      </c>
      <c r="B113" s="4" t="s">
        <v>246</v>
      </c>
      <c r="C113" s="4" t="s">
        <v>560</v>
      </c>
      <c r="D113" s="4" t="s">
        <v>561</v>
      </c>
      <c r="E113" s="4" t="s">
        <v>562</v>
      </c>
      <c r="F113" s="4" t="s">
        <v>17</v>
      </c>
      <c r="G113" s="4" t="s">
        <v>12</v>
      </c>
      <c r="H113" s="4" t="s">
        <v>13</v>
      </c>
      <c r="I113" s="4" t="s">
        <v>14</v>
      </c>
      <c r="J113" s="11" t="s">
        <v>101</v>
      </c>
      <c r="K113" s="4"/>
      <c r="L113" s="4"/>
      <c r="M113" s="4"/>
      <c r="N113" s="4">
        <v>31982075</v>
      </c>
      <c r="O113" s="27" t="s">
        <v>19</v>
      </c>
      <c r="P113" s="38">
        <v>4</v>
      </c>
      <c r="Q113" s="133">
        <v>2650</v>
      </c>
      <c r="R113" s="45"/>
      <c r="S113" s="44"/>
      <c r="T113" s="168">
        <f t="shared" si="1"/>
        <v>2650</v>
      </c>
      <c r="U113" s="132"/>
    </row>
    <row r="114" spans="1:21" s="10" customFormat="1" ht="18">
      <c r="A114" s="24" t="s">
        <v>194</v>
      </c>
      <c r="B114" s="4" t="s">
        <v>246</v>
      </c>
      <c r="C114" s="4" t="s">
        <v>557</v>
      </c>
      <c r="D114" s="4" t="s">
        <v>558</v>
      </c>
      <c r="E114" s="4" t="s">
        <v>559</v>
      </c>
      <c r="F114" s="4" t="s">
        <v>17</v>
      </c>
      <c r="G114" s="4" t="s">
        <v>12</v>
      </c>
      <c r="H114" s="4" t="s">
        <v>13</v>
      </c>
      <c r="I114" s="4" t="s">
        <v>14</v>
      </c>
      <c r="J114" s="11" t="s">
        <v>102</v>
      </c>
      <c r="K114" s="4"/>
      <c r="L114" s="4"/>
      <c r="M114" s="4"/>
      <c r="N114" s="4">
        <v>29201029</v>
      </c>
      <c r="O114" s="27" t="s">
        <v>19</v>
      </c>
      <c r="P114" s="38">
        <v>4</v>
      </c>
      <c r="Q114" s="133">
        <v>1912.6666666666667</v>
      </c>
      <c r="R114" s="45"/>
      <c r="S114" s="44"/>
      <c r="T114" s="168">
        <f t="shared" si="1"/>
        <v>1912.6666666666667</v>
      </c>
      <c r="U114" s="132"/>
    </row>
    <row r="115" spans="1:21" s="10" customFormat="1" ht="18">
      <c r="A115" s="24" t="s">
        <v>194</v>
      </c>
      <c r="B115" s="4" t="s">
        <v>246</v>
      </c>
      <c r="C115" s="4" t="s">
        <v>536</v>
      </c>
      <c r="D115" s="4" t="s">
        <v>537</v>
      </c>
      <c r="E115" s="4" t="s">
        <v>538</v>
      </c>
      <c r="F115" s="4" t="s">
        <v>17</v>
      </c>
      <c r="G115" s="4" t="s">
        <v>12</v>
      </c>
      <c r="H115" s="4" t="s">
        <v>13</v>
      </c>
      <c r="I115" s="4" t="s">
        <v>14</v>
      </c>
      <c r="J115" s="11" t="s">
        <v>103</v>
      </c>
      <c r="K115" s="4"/>
      <c r="L115" s="4"/>
      <c r="M115" s="4"/>
      <c r="N115" s="4">
        <v>87050685</v>
      </c>
      <c r="O115" s="27" t="s">
        <v>19</v>
      </c>
      <c r="P115" s="38">
        <v>5</v>
      </c>
      <c r="Q115" s="133">
        <v>568</v>
      </c>
      <c r="R115" s="45"/>
      <c r="S115" s="44"/>
      <c r="T115" s="168">
        <f t="shared" si="1"/>
        <v>568</v>
      </c>
      <c r="U115" s="132"/>
    </row>
    <row r="116" spans="1:21" s="10" customFormat="1" ht="18">
      <c r="A116" s="24" t="s">
        <v>194</v>
      </c>
      <c r="B116" s="4" t="s">
        <v>246</v>
      </c>
      <c r="C116" s="4" t="s">
        <v>533</v>
      </c>
      <c r="D116" s="4" t="s">
        <v>534</v>
      </c>
      <c r="E116" s="4" t="s">
        <v>535</v>
      </c>
      <c r="F116" s="4" t="s">
        <v>17</v>
      </c>
      <c r="G116" s="4" t="s">
        <v>12</v>
      </c>
      <c r="H116" s="4" t="s">
        <v>13</v>
      </c>
      <c r="I116" s="4" t="s">
        <v>14</v>
      </c>
      <c r="J116" s="11" t="s">
        <v>104</v>
      </c>
      <c r="K116" s="4"/>
      <c r="L116" s="4"/>
      <c r="M116" s="4"/>
      <c r="N116" s="4">
        <v>29659816</v>
      </c>
      <c r="O116" s="27" t="s">
        <v>19</v>
      </c>
      <c r="P116" s="38">
        <v>4</v>
      </c>
      <c r="Q116" s="133">
        <v>861.3333333333334</v>
      </c>
      <c r="R116" s="45"/>
      <c r="S116" s="44"/>
      <c r="T116" s="168">
        <f t="shared" si="1"/>
        <v>861.3333333333334</v>
      </c>
      <c r="U116" s="132"/>
    </row>
    <row r="117" spans="1:21" s="10" customFormat="1" ht="18">
      <c r="A117" s="24" t="s">
        <v>194</v>
      </c>
      <c r="B117" s="4" t="s">
        <v>246</v>
      </c>
      <c r="C117" s="4" t="s">
        <v>610</v>
      </c>
      <c r="D117" s="4" t="s">
        <v>611</v>
      </c>
      <c r="E117" s="4" t="s">
        <v>612</v>
      </c>
      <c r="F117" s="4" t="s">
        <v>17</v>
      </c>
      <c r="G117" s="4" t="s">
        <v>12</v>
      </c>
      <c r="H117" s="4" t="s">
        <v>13</v>
      </c>
      <c r="I117" s="4" t="s">
        <v>14</v>
      </c>
      <c r="J117" s="11" t="s">
        <v>105</v>
      </c>
      <c r="K117" s="4"/>
      <c r="L117" s="4"/>
      <c r="M117" s="4"/>
      <c r="N117" s="4">
        <v>31919824</v>
      </c>
      <c r="O117" s="27" t="s">
        <v>19</v>
      </c>
      <c r="P117" s="38">
        <v>4</v>
      </c>
      <c r="Q117" s="133">
        <v>638</v>
      </c>
      <c r="R117" s="45"/>
      <c r="S117" s="44"/>
      <c r="T117" s="168">
        <f t="shared" si="1"/>
        <v>638</v>
      </c>
      <c r="U117" s="132"/>
    </row>
    <row r="118" spans="1:21" s="10" customFormat="1" ht="18">
      <c r="A118" s="24" t="s">
        <v>194</v>
      </c>
      <c r="B118" s="4" t="s">
        <v>246</v>
      </c>
      <c r="C118" s="4" t="s">
        <v>607</v>
      </c>
      <c r="D118" s="4" t="s">
        <v>608</v>
      </c>
      <c r="E118" s="4" t="s">
        <v>609</v>
      </c>
      <c r="F118" s="4" t="s">
        <v>17</v>
      </c>
      <c r="G118" s="4" t="s">
        <v>12</v>
      </c>
      <c r="H118" s="4" t="s">
        <v>13</v>
      </c>
      <c r="I118" s="4" t="s">
        <v>14</v>
      </c>
      <c r="J118" s="11" t="s">
        <v>106</v>
      </c>
      <c r="K118" s="4"/>
      <c r="L118" s="4"/>
      <c r="M118" s="4"/>
      <c r="N118" s="4">
        <v>31919773</v>
      </c>
      <c r="O118" s="27" t="s">
        <v>19</v>
      </c>
      <c r="P118" s="38">
        <v>4</v>
      </c>
      <c r="Q118" s="133">
        <v>1838.6666666666667</v>
      </c>
      <c r="R118" s="45"/>
      <c r="S118" s="44"/>
      <c r="T118" s="168">
        <f t="shared" si="1"/>
        <v>1838.6666666666667</v>
      </c>
      <c r="U118" s="132"/>
    </row>
    <row r="119" spans="1:21" s="10" customFormat="1" ht="18">
      <c r="A119" s="24" t="s">
        <v>194</v>
      </c>
      <c r="B119" s="4" t="s">
        <v>246</v>
      </c>
      <c r="C119" s="4" t="s">
        <v>436</v>
      </c>
      <c r="D119" s="4" t="s">
        <v>437</v>
      </c>
      <c r="E119" s="4" t="s">
        <v>438</v>
      </c>
      <c r="F119" s="4" t="s">
        <v>17</v>
      </c>
      <c r="G119" s="4" t="s">
        <v>12</v>
      </c>
      <c r="H119" s="4" t="s">
        <v>13</v>
      </c>
      <c r="I119" s="4" t="s">
        <v>14</v>
      </c>
      <c r="J119" s="11" t="s">
        <v>82</v>
      </c>
      <c r="K119" s="4"/>
      <c r="L119" s="4"/>
      <c r="M119" s="4"/>
      <c r="N119" s="4">
        <v>30192606</v>
      </c>
      <c r="O119" s="27" t="s">
        <v>19</v>
      </c>
      <c r="P119" s="38">
        <v>4</v>
      </c>
      <c r="Q119" s="133">
        <v>1428</v>
      </c>
      <c r="R119" s="45"/>
      <c r="S119" s="44"/>
      <c r="T119" s="168">
        <f t="shared" si="1"/>
        <v>1428</v>
      </c>
      <c r="U119" s="132"/>
    </row>
    <row r="120" spans="1:21" s="10" customFormat="1" ht="18">
      <c r="A120" s="24" t="s">
        <v>194</v>
      </c>
      <c r="B120" s="4" t="s">
        <v>246</v>
      </c>
      <c r="C120" s="4" t="s">
        <v>427</v>
      </c>
      <c r="D120" s="4" t="s">
        <v>428</v>
      </c>
      <c r="E120" s="4" t="s">
        <v>429</v>
      </c>
      <c r="F120" s="4" t="s">
        <v>17</v>
      </c>
      <c r="G120" s="4" t="s">
        <v>12</v>
      </c>
      <c r="H120" s="4" t="s">
        <v>13</v>
      </c>
      <c r="I120" s="4" t="s">
        <v>14</v>
      </c>
      <c r="J120" s="11" t="s">
        <v>107</v>
      </c>
      <c r="K120" s="4"/>
      <c r="L120" s="4"/>
      <c r="M120" s="4"/>
      <c r="N120" s="4">
        <v>31982136</v>
      </c>
      <c r="O120" s="27" t="s">
        <v>19</v>
      </c>
      <c r="P120" s="38">
        <v>4</v>
      </c>
      <c r="Q120" s="133">
        <v>857.3333333333334</v>
      </c>
      <c r="R120" s="45"/>
      <c r="S120" s="44"/>
      <c r="T120" s="168">
        <f t="shared" si="1"/>
        <v>857.3333333333334</v>
      </c>
      <c r="U120" s="132"/>
    </row>
    <row r="121" spans="1:21" s="10" customFormat="1" ht="18">
      <c r="A121" s="24" t="s">
        <v>194</v>
      </c>
      <c r="B121" s="4" t="s">
        <v>246</v>
      </c>
      <c r="C121" s="4" t="s">
        <v>424</v>
      </c>
      <c r="D121" s="4" t="s">
        <v>425</v>
      </c>
      <c r="E121" s="4" t="s">
        <v>426</v>
      </c>
      <c r="F121" s="4" t="s">
        <v>17</v>
      </c>
      <c r="G121" s="4" t="s">
        <v>12</v>
      </c>
      <c r="H121" s="4" t="s">
        <v>13</v>
      </c>
      <c r="I121" s="4" t="s">
        <v>14</v>
      </c>
      <c r="J121" s="11" t="s">
        <v>108</v>
      </c>
      <c r="K121" s="4"/>
      <c r="L121" s="4"/>
      <c r="M121" s="4"/>
      <c r="N121" s="4">
        <v>31062408</v>
      </c>
      <c r="O121" s="27" t="s">
        <v>19</v>
      </c>
      <c r="P121" s="38">
        <v>4</v>
      </c>
      <c r="Q121" s="133">
        <v>1227.3333333333333</v>
      </c>
      <c r="R121" s="45"/>
      <c r="S121" s="44"/>
      <c r="T121" s="168">
        <f t="shared" si="1"/>
        <v>1227.3333333333333</v>
      </c>
      <c r="U121" s="132"/>
    </row>
    <row r="122" spans="1:21" s="10" customFormat="1" ht="18">
      <c r="A122" s="24" t="s">
        <v>194</v>
      </c>
      <c r="B122" s="4" t="s">
        <v>246</v>
      </c>
      <c r="C122" s="4" t="s">
        <v>494</v>
      </c>
      <c r="D122" s="4" t="s">
        <v>495</v>
      </c>
      <c r="E122" s="4" t="s">
        <v>496</v>
      </c>
      <c r="F122" s="4" t="s">
        <v>17</v>
      </c>
      <c r="G122" s="4" t="s">
        <v>12</v>
      </c>
      <c r="H122" s="4" t="s">
        <v>13</v>
      </c>
      <c r="I122" s="4" t="s">
        <v>14</v>
      </c>
      <c r="J122" s="11" t="s">
        <v>109</v>
      </c>
      <c r="K122" s="4"/>
      <c r="L122" s="4"/>
      <c r="M122" s="4"/>
      <c r="N122" s="4">
        <v>29112257</v>
      </c>
      <c r="O122" s="27" t="s">
        <v>19</v>
      </c>
      <c r="P122" s="38">
        <v>4</v>
      </c>
      <c r="Q122" s="133">
        <v>432</v>
      </c>
      <c r="R122" s="45"/>
      <c r="S122" s="44"/>
      <c r="T122" s="168">
        <f t="shared" si="1"/>
        <v>432</v>
      </c>
      <c r="U122" s="132"/>
    </row>
    <row r="123" spans="1:21" s="10" customFormat="1" ht="18">
      <c r="A123" s="24" t="s">
        <v>194</v>
      </c>
      <c r="B123" s="4" t="s">
        <v>246</v>
      </c>
      <c r="C123" s="4" t="s">
        <v>483</v>
      </c>
      <c r="D123" s="4" t="s">
        <v>484</v>
      </c>
      <c r="E123" s="4" t="s">
        <v>485</v>
      </c>
      <c r="F123" s="4" t="s">
        <v>17</v>
      </c>
      <c r="G123" s="4" t="s">
        <v>12</v>
      </c>
      <c r="H123" s="4" t="s">
        <v>13</v>
      </c>
      <c r="I123" s="4" t="s">
        <v>14</v>
      </c>
      <c r="J123" s="11" t="s">
        <v>110</v>
      </c>
      <c r="K123" s="4"/>
      <c r="L123" s="4"/>
      <c r="M123" s="4"/>
      <c r="N123" s="4">
        <v>31458066</v>
      </c>
      <c r="O123" s="27" t="s">
        <v>19</v>
      </c>
      <c r="P123" s="38">
        <v>4</v>
      </c>
      <c r="Q123" s="133">
        <v>782</v>
      </c>
      <c r="R123" s="45"/>
      <c r="S123" s="44"/>
      <c r="T123" s="168">
        <f t="shared" si="1"/>
        <v>782</v>
      </c>
      <c r="U123" s="132"/>
    </row>
    <row r="124" spans="1:21" s="10" customFormat="1" ht="18">
      <c r="A124" s="24" t="s">
        <v>194</v>
      </c>
      <c r="B124" s="4" t="s">
        <v>246</v>
      </c>
      <c r="C124" s="4" t="s">
        <v>625</v>
      </c>
      <c r="D124" s="4" t="s">
        <v>626</v>
      </c>
      <c r="E124" s="4" t="s">
        <v>627</v>
      </c>
      <c r="F124" s="4" t="s">
        <v>17</v>
      </c>
      <c r="G124" s="4" t="s">
        <v>12</v>
      </c>
      <c r="H124" s="4" t="s">
        <v>13</v>
      </c>
      <c r="I124" s="4" t="s">
        <v>14</v>
      </c>
      <c r="J124" s="11" t="s">
        <v>111</v>
      </c>
      <c r="K124" s="4"/>
      <c r="L124" s="4"/>
      <c r="M124" s="4"/>
      <c r="N124" s="4">
        <v>26887274</v>
      </c>
      <c r="O124" s="27" t="s">
        <v>19</v>
      </c>
      <c r="P124" s="38">
        <v>4</v>
      </c>
      <c r="Q124" s="133">
        <v>620.6666666666666</v>
      </c>
      <c r="R124" s="45"/>
      <c r="S124" s="44"/>
      <c r="T124" s="168">
        <f t="shared" si="1"/>
        <v>620.6666666666666</v>
      </c>
      <c r="U124" s="132"/>
    </row>
    <row r="125" spans="1:21" s="10" customFormat="1" ht="18">
      <c r="A125" s="24" t="s">
        <v>194</v>
      </c>
      <c r="B125" s="4" t="s">
        <v>246</v>
      </c>
      <c r="C125" s="4" t="s">
        <v>497</v>
      </c>
      <c r="D125" s="4" t="s">
        <v>498</v>
      </c>
      <c r="E125" s="4" t="s">
        <v>499</v>
      </c>
      <c r="F125" s="4" t="s">
        <v>17</v>
      </c>
      <c r="G125" s="4" t="s">
        <v>12</v>
      </c>
      <c r="H125" s="4" t="s">
        <v>13</v>
      </c>
      <c r="I125" s="4" t="s">
        <v>14</v>
      </c>
      <c r="J125" s="11" t="s">
        <v>91</v>
      </c>
      <c r="K125" s="4"/>
      <c r="L125" s="4"/>
      <c r="N125" s="4">
        <v>31018609</v>
      </c>
      <c r="O125" s="27" t="s">
        <v>19</v>
      </c>
      <c r="P125" s="38">
        <v>2</v>
      </c>
      <c r="Q125" s="133">
        <v>100</v>
      </c>
      <c r="R125" s="45"/>
      <c r="S125" s="44"/>
      <c r="T125" s="168">
        <f t="shared" si="1"/>
        <v>100</v>
      </c>
      <c r="U125" s="132"/>
    </row>
    <row r="126" spans="1:21" s="10" customFormat="1" ht="18">
      <c r="A126" s="24" t="s">
        <v>194</v>
      </c>
      <c r="B126" s="4" t="s">
        <v>246</v>
      </c>
      <c r="C126" s="4" t="s">
        <v>492</v>
      </c>
      <c r="D126" s="122" t="s">
        <v>662</v>
      </c>
      <c r="E126" s="4" t="s">
        <v>493</v>
      </c>
      <c r="F126" s="4" t="s">
        <v>17</v>
      </c>
      <c r="G126" s="4" t="s">
        <v>12</v>
      </c>
      <c r="H126" s="4" t="s">
        <v>13</v>
      </c>
      <c r="I126" s="4" t="s">
        <v>14</v>
      </c>
      <c r="J126" s="11" t="s">
        <v>112</v>
      </c>
      <c r="K126" s="4"/>
      <c r="L126" s="4"/>
      <c r="M126" s="4"/>
      <c r="N126" s="4">
        <v>29108615</v>
      </c>
      <c r="O126" s="27" t="s">
        <v>19</v>
      </c>
      <c r="P126" s="38">
        <v>4</v>
      </c>
      <c r="Q126" s="133">
        <v>1023.3333333333334</v>
      </c>
      <c r="R126" s="45"/>
      <c r="S126" s="44"/>
      <c r="T126" s="168">
        <f t="shared" si="1"/>
        <v>1023.3333333333334</v>
      </c>
      <c r="U126" s="132"/>
    </row>
    <row r="127" spans="1:21" s="10" customFormat="1" ht="18">
      <c r="A127" s="24" t="s">
        <v>194</v>
      </c>
      <c r="B127" s="4" t="s">
        <v>246</v>
      </c>
      <c r="C127" s="4" t="s">
        <v>410</v>
      </c>
      <c r="D127" s="4" t="s">
        <v>411</v>
      </c>
      <c r="E127" s="4" t="s">
        <v>412</v>
      </c>
      <c r="F127" s="4" t="s">
        <v>17</v>
      </c>
      <c r="G127" s="4" t="s">
        <v>12</v>
      </c>
      <c r="H127" s="4" t="s">
        <v>13</v>
      </c>
      <c r="I127" s="4" t="s">
        <v>14</v>
      </c>
      <c r="J127" s="11" t="s">
        <v>113</v>
      </c>
      <c r="K127" s="4"/>
      <c r="L127" s="4"/>
      <c r="M127" s="4"/>
      <c r="N127" s="4">
        <v>92751102</v>
      </c>
      <c r="O127" s="27" t="s">
        <v>19</v>
      </c>
      <c r="P127" s="38">
        <v>4</v>
      </c>
      <c r="Q127" s="133">
        <v>1518</v>
      </c>
      <c r="R127" s="45"/>
      <c r="S127" s="44"/>
      <c r="T127" s="168">
        <f t="shared" si="1"/>
        <v>1518</v>
      </c>
      <c r="U127" s="132"/>
    </row>
    <row r="128" spans="1:21" s="10" customFormat="1" ht="18">
      <c r="A128" s="24" t="s">
        <v>194</v>
      </c>
      <c r="B128" s="4" t="s">
        <v>246</v>
      </c>
      <c r="C128" s="4" t="s">
        <v>401</v>
      </c>
      <c r="D128" s="4" t="s">
        <v>402</v>
      </c>
      <c r="E128" s="4" t="s">
        <v>403</v>
      </c>
      <c r="F128" s="4" t="s">
        <v>17</v>
      </c>
      <c r="G128" s="4" t="s">
        <v>12</v>
      </c>
      <c r="H128" s="4" t="s">
        <v>13</v>
      </c>
      <c r="I128" s="4" t="s">
        <v>14</v>
      </c>
      <c r="J128" s="11" t="s">
        <v>114</v>
      </c>
      <c r="K128" s="4"/>
      <c r="L128" s="4">
        <v>2</v>
      </c>
      <c r="M128" s="4"/>
      <c r="N128" s="4">
        <v>27037818</v>
      </c>
      <c r="O128" s="27" t="s">
        <v>19</v>
      </c>
      <c r="P128" s="38">
        <v>4</v>
      </c>
      <c r="Q128" s="133">
        <v>1762.6666666666667</v>
      </c>
      <c r="R128" s="45"/>
      <c r="S128" s="44"/>
      <c r="T128" s="168">
        <f t="shared" si="1"/>
        <v>1762.6666666666667</v>
      </c>
      <c r="U128" s="132"/>
    </row>
    <row r="129" spans="1:21" s="10" customFormat="1" ht="18">
      <c r="A129" s="24" t="s">
        <v>194</v>
      </c>
      <c r="B129" s="4" t="s">
        <v>246</v>
      </c>
      <c r="C129" s="4" t="s">
        <v>451</v>
      </c>
      <c r="D129" s="4" t="s">
        <v>452</v>
      </c>
      <c r="E129" s="4" t="s">
        <v>453</v>
      </c>
      <c r="F129" s="4" t="s">
        <v>17</v>
      </c>
      <c r="G129" s="4" t="s">
        <v>12</v>
      </c>
      <c r="H129" s="4" t="s">
        <v>13</v>
      </c>
      <c r="I129" s="4" t="s">
        <v>14</v>
      </c>
      <c r="J129" s="11" t="s">
        <v>115</v>
      </c>
      <c r="K129" s="4"/>
      <c r="L129" s="4"/>
      <c r="M129" s="4"/>
      <c r="N129" s="4">
        <v>28310010</v>
      </c>
      <c r="O129" s="27" t="s">
        <v>19</v>
      </c>
      <c r="P129" s="38">
        <v>3</v>
      </c>
      <c r="Q129" s="133">
        <v>1134.6666666666667</v>
      </c>
      <c r="R129" s="45"/>
      <c r="S129" s="44"/>
      <c r="T129" s="168">
        <f t="shared" si="1"/>
        <v>1134.6666666666667</v>
      </c>
      <c r="U129" s="132"/>
    </row>
    <row r="130" spans="1:21" s="10" customFormat="1" ht="18">
      <c r="A130" s="24" t="s">
        <v>194</v>
      </c>
      <c r="B130" s="4" t="s">
        <v>246</v>
      </c>
      <c r="C130" s="4" t="s">
        <v>539</v>
      </c>
      <c r="D130" s="4" t="s">
        <v>540</v>
      </c>
      <c r="E130" s="4" t="s">
        <v>541</v>
      </c>
      <c r="F130" s="4" t="s">
        <v>17</v>
      </c>
      <c r="G130" s="4" t="s">
        <v>12</v>
      </c>
      <c r="H130" s="4" t="s">
        <v>13</v>
      </c>
      <c r="I130" s="4" t="s">
        <v>14</v>
      </c>
      <c r="J130" s="11" t="s">
        <v>116</v>
      </c>
      <c r="K130" s="4"/>
      <c r="L130" s="4"/>
      <c r="M130" s="4"/>
      <c r="N130" s="4">
        <v>15410303</v>
      </c>
      <c r="O130" s="27" t="s">
        <v>19</v>
      </c>
      <c r="P130" s="38">
        <v>15</v>
      </c>
      <c r="Q130" s="133">
        <v>2642.6666666666665</v>
      </c>
      <c r="R130" s="45"/>
      <c r="S130" s="44"/>
      <c r="T130" s="168">
        <f t="shared" si="1"/>
        <v>2642.6666666666665</v>
      </c>
      <c r="U130" s="132"/>
    </row>
    <row r="131" spans="1:21" s="10" customFormat="1" ht="18">
      <c r="A131" s="24" t="s">
        <v>194</v>
      </c>
      <c r="B131" s="4" t="s">
        <v>246</v>
      </c>
      <c r="C131" s="4" t="s">
        <v>554</v>
      </c>
      <c r="D131" s="4" t="s">
        <v>555</v>
      </c>
      <c r="E131" s="4" t="s">
        <v>556</v>
      </c>
      <c r="F131" s="4" t="s">
        <v>17</v>
      </c>
      <c r="G131" s="4" t="s">
        <v>12</v>
      </c>
      <c r="H131" s="4" t="s">
        <v>13</v>
      </c>
      <c r="I131" s="4" t="s">
        <v>14</v>
      </c>
      <c r="J131" s="11" t="s">
        <v>117</v>
      </c>
      <c r="K131" s="4"/>
      <c r="L131" s="4"/>
      <c r="M131" s="4"/>
      <c r="N131" s="4">
        <v>14084385</v>
      </c>
      <c r="O131" s="27" t="s">
        <v>19</v>
      </c>
      <c r="P131" s="38">
        <v>12</v>
      </c>
      <c r="Q131" s="133">
        <v>2800.6666666666665</v>
      </c>
      <c r="R131" s="45"/>
      <c r="S131" s="44"/>
      <c r="T131" s="168">
        <f t="shared" si="1"/>
        <v>2800.6666666666665</v>
      </c>
      <c r="U131" s="132"/>
    </row>
    <row r="132" spans="1:21" s="10" customFormat="1" ht="18">
      <c r="A132" s="24" t="s">
        <v>194</v>
      </c>
      <c r="B132" s="4" t="s">
        <v>246</v>
      </c>
      <c r="C132" s="4" t="s">
        <v>518</v>
      </c>
      <c r="D132" s="4" t="s">
        <v>519</v>
      </c>
      <c r="E132" s="4" t="s">
        <v>520</v>
      </c>
      <c r="F132" s="4" t="s">
        <v>17</v>
      </c>
      <c r="G132" s="4" t="s">
        <v>12</v>
      </c>
      <c r="H132" s="4" t="s">
        <v>13</v>
      </c>
      <c r="I132" s="4" t="s">
        <v>14</v>
      </c>
      <c r="J132" s="11" t="s">
        <v>119</v>
      </c>
      <c r="K132" s="4"/>
      <c r="L132" s="4"/>
      <c r="M132" s="4"/>
      <c r="N132" s="4">
        <v>29108202</v>
      </c>
      <c r="O132" s="27" t="s">
        <v>19</v>
      </c>
      <c r="P132" s="38">
        <v>4</v>
      </c>
      <c r="Q132" s="133">
        <v>956</v>
      </c>
      <c r="R132" s="45"/>
      <c r="S132" s="44"/>
      <c r="T132" s="168">
        <f t="shared" si="1"/>
        <v>956</v>
      </c>
      <c r="U132" s="132"/>
    </row>
    <row r="133" spans="1:21" s="10" customFormat="1" ht="18">
      <c r="A133" s="24" t="s">
        <v>194</v>
      </c>
      <c r="B133" s="4" t="s">
        <v>246</v>
      </c>
      <c r="C133" s="4" t="s">
        <v>448</v>
      </c>
      <c r="D133" s="4" t="s">
        <v>449</v>
      </c>
      <c r="E133" s="4" t="s">
        <v>450</v>
      </c>
      <c r="F133" s="4" t="s">
        <v>17</v>
      </c>
      <c r="G133" s="4" t="s">
        <v>12</v>
      </c>
      <c r="H133" s="4" t="s">
        <v>13</v>
      </c>
      <c r="I133" s="4" t="s">
        <v>14</v>
      </c>
      <c r="J133" s="11" t="s">
        <v>115</v>
      </c>
      <c r="K133" s="4"/>
      <c r="L133" s="4"/>
      <c r="M133" s="4"/>
      <c r="N133" s="4">
        <v>29221579</v>
      </c>
      <c r="O133" s="27" t="s">
        <v>19</v>
      </c>
      <c r="P133" s="38">
        <v>2</v>
      </c>
      <c r="Q133" s="133">
        <v>631.3333333333334</v>
      </c>
      <c r="R133" s="45"/>
      <c r="S133" s="44"/>
      <c r="T133" s="168">
        <f t="shared" si="1"/>
        <v>631.3333333333334</v>
      </c>
      <c r="U133" s="132"/>
    </row>
    <row r="134" spans="1:21" s="10" customFormat="1" ht="18">
      <c r="A134" s="24" t="s">
        <v>194</v>
      </c>
      <c r="B134" s="4" t="s">
        <v>246</v>
      </c>
      <c r="C134" s="4" t="s">
        <v>506</v>
      </c>
      <c r="D134" s="4" t="s">
        <v>507</v>
      </c>
      <c r="E134" s="4" t="s">
        <v>508</v>
      </c>
      <c r="F134" s="4" t="s">
        <v>17</v>
      </c>
      <c r="G134" s="4" t="s">
        <v>12</v>
      </c>
      <c r="H134" s="4" t="s">
        <v>13</v>
      </c>
      <c r="I134" s="4" t="s">
        <v>14</v>
      </c>
      <c r="J134" s="11" t="s">
        <v>120</v>
      </c>
      <c r="K134" s="4"/>
      <c r="L134" s="4"/>
      <c r="M134" s="4"/>
      <c r="N134" s="4">
        <v>97219765</v>
      </c>
      <c r="O134" s="27" t="s">
        <v>19</v>
      </c>
      <c r="P134" s="38">
        <v>4</v>
      </c>
      <c r="Q134" s="133">
        <v>898</v>
      </c>
      <c r="R134" s="45"/>
      <c r="S134" s="44"/>
      <c r="T134" s="168">
        <f t="shared" si="1"/>
        <v>898</v>
      </c>
      <c r="U134" s="132"/>
    </row>
    <row r="135" spans="1:21" s="10" customFormat="1" ht="18">
      <c r="A135" s="24" t="s">
        <v>194</v>
      </c>
      <c r="B135" s="4" t="s">
        <v>246</v>
      </c>
      <c r="C135" s="4" t="s">
        <v>521</v>
      </c>
      <c r="D135" s="4" t="s">
        <v>522</v>
      </c>
      <c r="E135" s="4" t="s">
        <v>523</v>
      </c>
      <c r="F135" s="4" t="s">
        <v>17</v>
      </c>
      <c r="G135" s="4" t="s">
        <v>12</v>
      </c>
      <c r="H135" s="4" t="s">
        <v>13</v>
      </c>
      <c r="I135" s="4" t="s">
        <v>14</v>
      </c>
      <c r="J135" s="11" t="s">
        <v>118</v>
      </c>
      <c r="K135" s="4"/>
      <c r="L135" s="4"/>
      <c r="M135" s="4"/>
      <c r="N135" s="4">
        <v>27038615</v>
      </c>
      <c r="O135" s="27" t="s">
        <v>19</v>
      </c>
      <c r="P135" s="38">
        <v>2</v>
      </c>
      <c r="Q135" s="133">
        <v>652</v>
      </c>
      <c r="R135" s="45"/>
      <c r="S135" s="44"/>
      <c r="T135" s="168">
        <f t="shared" si="1"/>
        <v>652</v>
      </c>
      <c r="U135" s="132"/>
    </row>
    <row r="136" spans="1:21" s="10" customFormat="1" ht="18">
      <c r="A136" s="24" t="s">
        <v>194</v>
      </c>
      <c r="B136" s="4" t="s">
        <v>246</v>
      </c>
      <c r="C136" s="4" t="s">
        <v>512</v>
      </c>
      <c r="D136" s="4" t="s">
        <v>513</v>
      </c>
      <c r="E136" s="4" t="s">
        <v>514</v>
      </c>
      <c r="F136" s="4" t="s">
        <v>17</v>
      </c>
      <c r="G136" s="4" t="s">
        <v>12</v>
      </c>
      <c r="H136" s="4" t="s">
        <v>13</v>
      </c>
      <c r="I136" s="4" t="s">
        <v>14</v>
      </c>
      <c r="J136" s="11" t="s">
        <v>85</v>
      </c>
      <c r="K136" s="4"/>
      <c r="L136" s="4"/>
      <c r="M136" s="4"/>
      <c r="N136" s="4">
        <v>30572029</v>
      </c>
      <c r="O136" s="27" t="s">
        <v>19</v>
      </c>
      <c r="P136" s="38">
        <v>2</v>
      </c>
      <c r="Q136" s="133">
        <v>170.66666666666666</v>
      </c>
      <c r="R136" s="45"/>
      <c r="S136" s="44"/>
      <c r="T136" s="168">
        <f t="shared" si="1"/>
        <v>170.66666666666666</v>
      </c>
      <c r="U136" s="132"/>
    </row>
    <row r="137" spans="1:21" s="10" customFormat="1" ht="18">
      <c r="A137" s="24" t="s">
        <v>194</v>
      </c>
      <c r="B137" s="4" t="s">
        <v>246</v>
      </c>
      <c r="C137" s="4" t="s">
        <v>584</v>
      </c>
      <c r="D137" s="4" t="s">
        <v>585</v>
      </c>
      <c r="E137" s="4" t="s">
        <v>586</v>
      </c>
      <c r="F137" s="4" t="s">
        <v>17</v>
      </c>
      <c r="G137" s="4" t="s">
        <v>12</v>
      </c>
      <c r="H137" s="4" t="s">
        <v>13</v>
      </c>
      <c r="I137" s="4" t="s">
        <v>14</v>
      </c>
      <c r="J137" s="11" t="s">
        <v>121</v>
      </c>
      <c r="K137" s="4"/>
      <c r="L137" s="4"/>
      <c r="M137" s="4"/>
      <c r="N137" s="4">
        <v>30571800</v>
      </c>
      <c r="O137" s="27" t="s">
        <v>19</v>
      </c>
      <c r="P137" s="38">
        <v>4</v>
      </c>
      <c r="Q137" s="133">
        <v>3956</v>
      </c>
      <c r="R137" s="45"/>
      <c r="S137" s="44"/>
      <c r="T137" s="168">
        <f t="shared" si="1"/>
        <v>3956</v>
      </c>
      <c r="U137" s="132"/>
    </row>
    <row r="138" spans="1:21" s="10" customFormat="1" ht="18">
      <c r="A138" s="24" t="s">
        <v>194</v>
      </c>
      <c r="B138" s="4" t="s">
        <v>246</v>
      </c>
      <c r="C138" s="4" t="s">
        <v>265</v>
      </c>
      <c r="D138" s="4" t="s">
        <v>266</v>
      </c>
      <c r="E138" s="4" t="s">
        <v>267</v>
      </c>
      <c r="F138" s="4" t="s">
        <v>17</v>
      </c>
      <c r="G138" s="4" t="s">
        <v>12</v>
      </c>
      <c r="H138" s="4" t="s">
        <v>13</v>
      </c>
      <c r="I138" s="4" t="s">
        <v>14</v>
      </c>
      <c r="J138" s="11" t="s">
        <v>122</v>
      </c>
      <c r="K138" s="4"/>
      <c r="L138" s="4"/>
      <c r="M138" s="4"/>
      <c r="N138" s="4">
        <v>30851075</v>
      </c>
      <c r="O138" s="27" t="s">
        <v>19</v>
      </c>
      <c r="P138" s="38">
        <v>2</v>
      </c>
      <c r="Q138" s="133">
        <v>522.6666666666666</v>
      </c>
      <c r="R138" s="45"/>
      <c r="S138" s="44"/>
      <c r="T138" s="168">
        <f t="shared" si="1"/>
        <v>522.6666666666666</v>
      </c>
      <c r="U138" s="132"/>
    </row>
    <row r="139" spans="1:21" s="10" customFormat="1" ht="18">
      <c r="A139" s="24" t="s">
        <v>194</v>
      </c>
      <c r="B139" s="4" t="s">
        <v>246</v>
      </c>
      <c r="C139" s="4" t="s">
        <v>587</v>
      </c>
      <c r="D139" s="4" t="s">
        <v>663</v>
      </c>
      <c r="E139" s="4" t="s">
        <v>588</v>
      </c>
      <c r="F139" s="4" t="s">
        <v>17</v>
      </c>
      <c r="G139" s="4" t="s">
        <v>12</v>
      </c>
      <c r="H139" s="4" t="s">
        <v>13</v>
      </c>
      <c r="I139" s="4" t="s">
        <v>14</v>
      </c>
      <c r="J139" s="11" t="s">
        <v>123</v>
      </c>
      <c r="K139" s="4"/>
      <c r="L139" s="4"/>
      <c r="M139" s="4"/>
      <c r="N139" s="4">
        <v>87048437</v>
      </c>
      <c r="O139" s="27" t="s">
        <v>19</v>
      </c>
      <c r="P139" s="38">
        <v>2</v>
      </c>
      <c r="Q139" s="133">
        <v>456</v>
      </c>
      <c r="R139" s="45"/>
      <c r="S139" s="44"/>
      <c r="T139" s="168">
        <f t="shared" si="1"/>
        <v>456</v>
      </c>
      <c r="U139" s="132"/>
    </row>
    <row r="140" spans="1:21" s="10" customFormat="1" ht="18">
      <c r="A140" s="24" t="s">
        <v>194</v>
      </c>
      <c r="B140" s="4" t="s">
        <v>246</v>
      </c>
      <c r="C140" s="4" t="s">
        <v>604</v>
      </c>
      <c r="D140" s="4" t="s">
        <v>605</v>
      </c>
      <c r="E140" s="4" t="s">
        <v>606</v>
      </c>
      <c r="F140" s="4" t="s">
        <v>17</v>
      </c>
      <c r="G140" s="4" t="s">
        <v>12</v>
      </c>
      <c r="H140" s="4" t="s">
        <v>13</v>
      </c>
      <c r="I140" s="4" t="s">
        <v>14</v>
      </c>
      <c r="J140" s="11" t="s">
        <v>124</v>
      </c>
      <c r="K140" s="4"/>
      <c r="L140" s="4"/>
      <c r="M140" s="4"/>
      <c r="N140" s="4">
        <v>85914920</v>
      </c>
      <c r="O140" s="27" t="s">
        <v>19</v>
      </c>
      <c r="P140" s="38">
        <v>2</v>
      </c>
      <c r="Q140" s="133">
        <v>468</v>
      </c>
      <c r="R140" s="45"/>
      <c r="S140" s="44"/>
      <c r="T140" s="168">
        <f t="shared" si="1"/>
        <v>468</v>
      </c>
      <c r="U140" s="132"/>
    </row>
    <row r="141" spans="1:21" s="10" customFormat="1" ht="18">
      <c r="A141" s="24" t="s">
        <v>194</v>
      </c>
      <c r="B141" s="4" t="s">
        <v>246</v>
      </c>
      <c r="C141" s="4" t="s">
        <v>430</v>
      </c>
      <c r="D141" s="4" t="s">
        <v>431</v>
      </c>
      <c r="E141" s="4" t="s">
        <v>432</v>
      </c>
      <c r="F141" s="4" t="s">
        <v>17</v>
      </c>
      <c r="G141" s="4" t="s">
        <v>12</v>
      </c>
      <c r="H141" s="4" t="s">
        <v>13</v>
      </c>
      <c r="I141" s="4" t="s">
        <v>14</v>
      </c>
      <c r="J141" s="11" t="s">
        <v>122</v>
      </c>
      <c r="K141" s="4"/>
      <c r="L141" s="4"/>
      <c r="M141" s="4"/>
      <c r="N141" s="4">
        <v>87048462</v>
      </c>
      <c r="O141" s="27" t="s">
        <v>19</v>
      </c>
      <c r="P141" s="38">
        <v>4</v>
      </c>
      <c r="Q141" s="133">
        <v>816.6666666666666</v>
      </c>
      <c r="R141" s="45"/>
      <c r="S141" s="44"/>
      <c r="T141" s="168">
        <f t="shared" si="1"/>
        <v>816.6666666666666</v>
      </c>
      <c r="U141" s="132"/>
    </row>
    <row r="142" spans="1:21" s="10" customFormat="1" ht="18">
      <c r="A142" s="24" t="s">
        <v>194</v>
      </c>
      <c r="B142" s="4" t="s">
        <v>246</v>
      </c>
      <c r="C142" s="4" t="s">
        <v>503</v>
      </c>
      <c r="D142" s="4" t="s">
        <v>504</v>
      </c>
      <c r="E142" s="4" t="s">
        <v>505</v>
      </c>
      <c r="F142" s="4" t="s">
        <v>17</v>
      </c>
      <c r="G142" s="4" t="s">
        <v>12</v>
      </c>
      <c r="H142" s="4" t="s">
        <v>13</v>
      </c>
      <c r="I142" s="4" t="s">
        <v>14</v>
      </c>
      <c r="J142" s="11" t="s">
        <v>120</v>
      </c>
      <c r="K142" s="4"/>
      <c r="L142" s="4"/>
      <c r="M142" s="4"/>
      <c r="N142" s="4">
        <v>85915438</v>
      </c>
      <c r="O142" s="27" t="s">
        <v>19</v>
      </c>
      <c r="P142" s="38">
        <v>4</v>
      </c>
      <c r="Q142" s="133">
        <v>793.3333333333334</v>
      </c>
      <c r="R142" s="45"/>
      <c r="S142" s="44"/>
      <c r="T142" s="168">
        <f t="shared" si="1"/>
        <v>793.3333333333334</v>
      </c>
      <c r="U142" s="132"/>
    </row>
    <row r="143" spans="1:21" s="10" customFormat="1" ht="18">
      <c r="A143" s="24" t="s">
        <v>194</v>
      </c>
      <c r="B143" s="4" t="s">
        <v>246</v>
      </c>
      <c r="C143" s="4" t="s">
        <v>260</v>
      </c>
      <c r="D143" s="4" t="s">
        <v>261</v>
      </c>
      <c r="E143" s="4" t="s">
        <v>262</v>
      </c>
      <c r="F143" s="4" t="s">
        <v>12</v>
      </c>
      <c r="G143" s="4" t="s">
        <v>12</v>
      </c>
      <c r="H143" s="4" t="s">
        <v>13</v>
      </c>
      <c r="I143" s="4" t="s">
        <v>14</v>
      </c>
      <c r="J143" s="11" t="s">
        <v>126</v>
      </c>
      <c r="K143" s="4"/>
      <c r="L143" s="4">
        <v>2</v>
      </c>
      <c r="M143" s="4"/>
      <c r="N143" s="4">
        <v>15048745</v>
      </c>
      <c r="O143" s="27" t="s">
        <v>19</v>
      </c>
      <c r="P143" s="38">
        <v>12</v>
      </c>
      <c r="Q143" s="133">
        <v>9595.333333333334</v>
      </c>
      <c r="R143" s="45"/>
      <c r="S143" s="44"/>
      <c r="T143" s="168">
        <f t="shared" si="1"/>
        <v>9595.333333333334</v>
      </c>
      <c r="U143" s="132"/>
    </row>
    <row r="144" spans="1:21" s="10" customFormat="1" ht="29.25">
      <c r="A144" s="24" t="s">
        <v>194</v>
      </c>
      <c r="B144" s="4" t="s">
        <v>246</v>
      </c>
      <c r="C144" s="4" t="s">
        <v>253</v>
      </c>
      <c r="D144" s="4" t="s">
        <v>254</v>
      </c>
      <c r="E144" s="4" t="s">
        <v>255</v>
      </c>
      <c r="F144" s="4" t="s">
        <v>12</v>
      </c>
      <c r="G144" s="4" t="s">
        <v>12</v>
      </c>
      <c r="H144" s="4" t="s">
        <v>13</v>
      </c>
      <c r="I144" s="4" t="s">
        <v>14</v>
      </c>
      <c r="J144" s="11" t="s">
        <v>14</v>
      </c>
      <c r="K144" s="11" t="s">
        <v>128</v>
      </c>
      <c r="L144" s="4"/>
      <c r="M144" s="4"/>
      <c r="N144" s="4">
        <v>56144327</v>
      </c>
      <c r="O144" s="27" t="s">
        <v>19</v>
      </c>
      <c r="P144" s="38">
        <v>24</v>
      </c>
      <c r="Q144" s="133">
        <v>89.33333333333333</v>
      </c>
      <c r="R144" s="45"/>
      <c r="S144" s="44"/>
      <c r="T144" s="168">
        <f t="shared" si="1"/>
        <v>89.33333333333333</v>
      </c>
      <c r="U144" s="132"/>
    </row>
    <row r="145" spans="1:21" s="10" customFormat="1" ht="29.25">
      <c r="A145" s="24" t="s">
        <v>194</v>
      </c>
      <c r="B145" s="4" t="s">
        <v>246</v>
      </c>
      <c r="C145" s="4" t="s">
        <v>250</v>
      </c>
      <c r="D145" s="4" t="s">
        <v>251</v>
      </c>
      <c r="E145" s="4" t="s">
        <v>252</v>
      </c>
      <c r="F145" s="4" t="s">
        <v>12</v>
      </c>
      <c r="G145" s="4" t="s">
        <v>12</v>
      </c>
      <c r="H145" s="4" t="s">
        <v>13</v>
      </c>
      <c r="I145" s="4" t="s">
        <v>14</v>
      </c>
      <c r="J145" s="11" t="s">
        <v>14</v>
      </c>
      <c r="K145" s="11" t="s">
        <v>127</v>
      </c>
      <c r="L145" s="4"/>
      <c r="M145" s="4"/>
      <c r="N145" s="4">
        <v>14552976</v>
      </c>
      <c r="O145" s="27" t="s">
        <v>19</v>
      </c>
      <c r="P145" s="38">
        <v>15</v>
      </c>
      <c r="Q145" s="133">
        <v>2516</v>
      </c>
      <c r="R145" s="45"/>
      <c r="S145" s="44"/>
      <c r="T145" s="168">
        <f t="shared" si="1"/>
        <v>2516</v>
      </c>
      <c r="U145" s="132"/>
    </row>
    <row r="146" spans="1:21" s="10" customFormat="1" ht="29.25">
      <c r="A146" s="24" t="s">
        <v>194</v>
      </c>
      <c r="B146" s="4" t="s">
        <v>246</v>
      </c>
      <c r="C146" s="4" t="s">
        <v>247</v>
      </c>
      <c r="D146" s="4" t="s">
        <v>248</v>
      </c>
      <c r="E146" s="4" t="s">
        <v>249</v>
      </c>
      <c r="F146" s="4" t="s">
        <v>12</v>
      </c>
      <c r="G146" s="4" t="s">
        <v>12</v>
      </c>
      <c r="H146" s="4" t="s">
        <v>13</v>
      </c>
      <c r="I146" s="4" t="s">
        <v>14</v>
      </c>
      <c r="J146" s="11" t="s">
        <v>14</v>
      </c>
      <c r="K146" s="11" t="s">
        <v>127</v>
      </c>
      <c r="L146" s="4"/>
      <c r="M146" s="4"/>
      <c r="N146" s="4">
        <v>14521194</v>
      </c>
      <c r="O146" s="27" t="s">
        <v>19</v>
      </c>
      <c r="P146" s="38">
        <v>15</v>
      </c>
      <c r="Q146" s="133">
        <v>995.3333333333334</v>
      </c>
      <c r="R146" s="45"/>
      <c r="S146" s="44"/>
      <c r="T146" s="168">
        <f t="shared" si="1"/>
        <v>995.3333333333334</v>
      </c>
      <c r="U146" s="132"/>
    </row>
    <row r="147" spans="1:21" s="10" customFormat="1" ht="18">
      <c r="A147" s="24" t="s">
        <v>194</v>
      </c>
      <c r="B147" s="4" t="s">
        <v>246</v>
      </c>
      <c r="C147" s="4" t="s">
        <v>619</v>
      </c>
      <c r="D147" s="4" t="s">
        <v>620</v>
      </c>
      <c r="E147" s="4" t="s">
        <v>621</v>
      </c>
      <c r="F147" s="4" t="s">
        <v>17</v>
      </c>
      <c r="G147" s="4" t="s">
        <v>12</v>
      </c>
      <c r="H147" s="4" t="s">
        <v>13</v>
      </c>
      <c r="I147" s="4" t="s">
        <v>14</v>
      </c>
      <c r="J147" s="11" t="s">
        <v>131</v>
      </c>
      <c r="K147" s="4"/>
      <c r="L147" s="4"/>
      <c r="M147" s="4"/>
      <c r="N147" s="4">
        <v>26886649</v>
      </c>
      <c r="O147" s="27" t="s">
        <v>19</v>
      </c>
      <c r="P147" s="38">
        <v>1</v>
      </c>
      <c r="Q147" s="133">
        <v>377.3333333333333</v>
      </c>
      <c r="R147" s="45"/>
      <c r="S147" s="44"/>
      <c r="T147" s="168">
        <f t="shared" si="1"/>
        <v>377.3333333333333</v>
      </c>
      <c r="U147" s="132"/>
    </row>
    <row r="148" spans="1:21" s="10" customFormat="1" ht="18">
      <c r="A148" s="24" t="s">
        <v>194</v>
      </c>
      <c r="B148" s="4" t="s">
        <v>246</v>
      </c>
      <c r="C148" s="122" t="s">
        <v>664</v>
      </c>
      <c r="D148" s="122" t="s">
        <v>665</v>
      </c>
      <c r="E148" s="122" t="s">
        <v>666</v>
      </c>
      <c r="F148" s="4" t="s">
        <v>17</v>
      </c>
      <c r="G148" s="4" t="s">
        <v>12</v>
      </c>
      <c r="H148" s="4" t="s">
        <v>13</v>
      </c>
      <c r="I148" s="4" t="s">
        <v>14</v>
      </c>
      <c r="J148" s="11" t="s">
        <v>132</v>
      </c>
      <c r="K148" s="4"/>
      <c r="L148" s="4"/>
      <c r="M148" s="4"/>
      <c r="N148" s="4">
        <v>31550701</v>
      </c>
      <c r="O148" s="27" t="s">
        <v>19</v>
      </c>
      <c r="P148" s="38">
        <v>1</v>
      </c>
      <c r="Q148" s="133">
        <v>110.66666666666667</v>
      </c>
      <c r="R148" s="45"/>
      <c r="S148" s="44"/>
      <c r="T148" s="168">
        <f t="shared" si="1"/>
        <v>110.66666666666667</v>
      </c>
      <c r="U148" s="132"/>
    </row>
    <row r="149" spans="1:21" s="10" customFormat="1" ht="18">
      <c r="A149" s="24" t="s">
        <v>194</v>
      </c>
      <c r="B149" s="4" t="s">
        <v>246</v>
      </c>
      <c r="C149" s="122" t="s">
        <v>622</v>
      </c>
      <c r="D149" s="122" t="s">
        <v>623</v>
      </c>
      <c r="E149" s="122" t="s">
        <v>624</v>
      </c>
      <c r="F149" s="4" t="s">
        <v>17</v>
      </c>
      <c r="G149" s="4" t="s">
        <v>12</v>
      </c>
      <c r="H149" s="4" t="s">
        <v>13</v>
      </c>
      <c r="I149" s="4" t="s">
        <v>14</v>
      </c>
      <c r="J149" s="11" t="s">
        <v>125</v>
      </c>
      <c r="K149" s="4"/>
      <c r="L149" s="4"/>
      <c r="M149" s="4"/>
      <c r="N149" s="4">
        <v>29684135</v>
      </c>
      <c r="O149" s="27" t="s">
        <v>19</v>
      </c>
      <c r="P149" s="38">
        <v>4</v>
      </c>
      <c r="Q149" s="133">
        <v>2513.3333333333335</v>
      </c>
      <c r="R149" s="45"/>
      <c r="S149" s="44"/>
      <c r="T149" s="168">
        <f t="shared" si="1"/>
        <v>2513.3333333333335</v>
      </c>
      <c r="U149" s="132"/>
    </row>
    <row r="150" spans="1:21" s="10" customFormat="1" ht="18">
      <c r="A150" s="24" t="s">
        <v>194</v>
      </c>
      <c r="B150" s="4" t="s">
        <v>246</v>
      </c>
      <c r="C150" s="4" t="s">
        <v>268</v>
      </c>
      <c r="D150" s="4" t="s">
        <v>269</v>
      </c>
      <c r="E150" s="4" t="s">
        <v>270</v>
      </c>
      <c r="F150" s="4" t="s">
        <v>17</v>
      </c>
      <c r="G150" s="4" t="s">
        <v>12</v>
      </c>
      <c r="H150" s="4" t="s">
        <v>13</v>
      </c>
      <c r="I150" s="4" t="s">
        <v>14</v>
      </c>
      <c r="J150" s="11" t="s">
        <v>763</v>
      </c>
      <c r="K150" s="4" t="s">
        <v>133</v>
      </c>
      <c r="L150" s="4"/>
      <c r="M150" s="4"/>
      <c r="N150" s="4">
        <v>94025632</v>
      </c>
      <c r="O150" s="27" t="s">
        <v>19</v>
      </c>
      <c r="P150" s="38">
        <v>3</v>
      </c>
      <c r="Q150" s="133">
        <v>2234.6666666666665</v>
      </c>
      <c r="R150" s="45"/>
      <c r="S150" s="44"/>
      <c r="T150" s="168">
        <f t="shared" si="1"/>
        <v>2234.6666666666665</v>
      </c>
      <c r="U150" s="132"/>
    </row>
    <row r="151" spans="1:21" s="10" customFormat="1" ht="18">
      <c r="A151" s="24" t="s">
        <v>194</v>
      </c>
      <c r="B151" s="4" t="s">
        <v>246</v>
      </c>
      <c r="C151" s="4" t="s">
        <v>667</v>
      </c>
      <c r="D151" s="4" t="s">
        <v>668</v>
      </c>
      <c r="E151" s="4" t="s">
        <v>669</v>
      </c>
      <c r="F151" s="4" t="s">
        <v>17</v>
      </c>
      <c r="G151" s="4" t="s">
        <v>12</v>
      </c>
      <c r="H151" s="4" t="s">
        <v>13</v>
      </c>
      <c r="I151" s="4" t="s">
        <v>14</v>
      </c>
      <c r="J151" s="11" t="s">
        <v>670</v>
      </c>
      <c r="K151" s="11"/>
      <c r="L151" s="4"/>
      <c r="M151" s="4"/>
      <c r="N151" s="4">
        <v>30072278</v>
      </c>
      <c r="O151" s="27" t="s">
        <v>19</v>
      </c>
      <c r="P151" s="38">
        <v>2</v>
      </c>
      <c r="Q151" s="133">
        <v>780</v>
      </c>
      <c r="R151" s="45"/>
      <c r="S151" s="44"/>
      <c r="T151" s="168">
        <f aca="true" t="shared" si="2" ref="T151:T160">Q151</f>
        <v>780</v>
      </c>
      <c r="U151" s="132"/>
    </row>
    <row r="152" spans="1:21" s="10" customFormat="1" ht="18">
      <c r="A152" s="24" t="s">
        <v>194</v>
      </c>
      <c r="B152" s="4" t="s">
        <v>246</v>
      </c>
      <c r="C152" s="4" t="s">
        <v>671</v>
      </c>
      <c r="D152" s="4" t="s">
        <v>672</v>
      </c>
      <c r="E152" s="4" t="s">
        <v>673</v>
      </c>
      <c r="F152" s="4" t="s">
        <v>17</v>
      </c>
      <c r="G152" s="4" t="s">
        <v>12</v>
      </c>
      <c r="H152" s="4" t="s">
        <v>13</v>
      </c>
      <c r="I152" s="4" t="s">
        <v>14</v>
      </c>
      <c r="J152" s="11" t="s">
        <v>114</v>
      </c>
      <c r="K152" s="11"/>
      <c r="L152" s="4"/>
      <c r="M152" s="4"/>
      <c r="N152" s="4">
        <v>30478581</v>
      </c>
      <c r="O152" s="27" t="s">
        <v>19</v>
      </c>
      <c r="P152" s="38">
        <v>1</v>
      </c>
      <c r="Q152" s="133">
        <v>159.33333333333334</v>
      </c>
      <c r="R152" s="45"/>
      <c r="S152" s="44"/>
      <c r="T152" s="168">
        <f t="shared" si="2"/>
        <v>159.33333333333334</v>
      </c>
      <c r="U152" s="132"/>
    </row>
    <row r="153" spans="1:21" s="10" customFormat="1" ht="18">
      <c r="A153" s="24" t="s">
        <v>194</v>
      </c>
      <c r="B153" s="4" t="s">
        <v>246</v>
      </c>
      <c r="C153" s="4" t="s">
        <v>674</v>
      </c>
      <c r="D153" s="4" t="s">
        <v>675</v>
      </c>
      <c r="E153" s="4" t="s">
        <v>676</v>
      </c>
      <c r="F153" s="4" t="s">
        <v>17</v>
      </c>
      <c r="G153" s="4" t="s">
        <v>12</v>
      </c>
      <c r="H153" s="4" t="s">
        <v>13</v>
      </c>
      <c r="I153" s="4" t="s">
        <v>14</v>
      </c>
      <c r="J153" s="11" t="s">
        <v>118</v>
      </c>
      <c r="K153" s="11"/>
      <c r="L153" s="4"/>
      <c r="M153" s="4"/>
      <c r="N153" s="4">
        <v>30477204</v>
      </c>
      <c r="O153" s="27" t="s">
        <v>19</v>
      </c>
      <c r="P153" s="38">
        <v>2</v>
      </c>
      <c r="Q153" s="133">
        <v>294.6666666666667</v>
      </c>
      <c r="R153" s="45"/>
      <c r="S153" s="44"/>
      <c r="T153" s="168">
        <f t="shared" si="2"/>
        <v>294.6666666666667</v>
      </c>
      <c r="U153" s="132"/>
    </row>
    <row r="154" spans="1:21" s="10" customFormat="1" ht="18">
      <c r="A154" s="24" t="s">
        <v>194</v>
      </c>
      <c r="B154" s="4" t="s">
        <v>246</v>
      </c>
      <c r="C154" s="4" t="s">
        <v>677</v>
      </c>
      <c r="D154" s="4" t="s">
        <v>678</v>
      </c>
      <c r="E154" s="4" t="s">
        <v>679</v>
      </c>
      <c r="F154" s="4" t="s">
        <v>17</v>
      </c>
      <c r="G154" s="4" t="s">
        <v>12</v>
      </c>
      <c r="H154" s="4" t="s">
        <v>13</v>
      </c>
      <c r="I154" s="4" t="s">
        <v>14</v>
      </c>
      <c r="J154" s="11" t="s">
        <v>123</v>
      </c>
      <c r="K154" s="11"/>
      <c r="L154" s="4"/>
      <c r="M154" s="4"/>
      <c r="N154" s="4">
        <v>30192996</v>
      </c>
      <c r="O154" s="27" t="s">
        <v>19</v>
      </c>
      <c r="P154" s="38">
        <v>1</v>
      </c>
      <c r="Q154" s="133">
        <v>180</v>
      </c>
      <c r="R154" s="45"/>
      <c r="S154" s="44"/>
      <c r="T154" s="168">
        <f t="shared" si="2"/>
        <v>180</v>
      </c>
      <c r="U154" s="132"/>
    </row>
    <row r="155" spans="1:21" s="10" customFormat="1" ht="18">
      <c r="A155" s="24" t="s">
        <v>194</v>
      </c>
      <c r="B155" s="4" t="s">
        <v>246</v>
      </c>
      <c r="C155" s="4" t="s">
        <v>680</v>
      </c>
      <c r="D155" s="4" t="s">
        <v>681</v>
      </c>
      <c r="E155" s="4" t="s">
        <v>682</v>
      </c>
      <c r="F155" s="4" t="s">
        <v>17</v>
      </c>
      <c r="G155" s="4" t="s">
        <v>12</v>
      </c>
      <c r="H155" s="4" t="s">
        <v>13</v>
      </c>
      <c r="I155" s="4" t="s">
        <v>14</v>
      </c>
      <c r="J155" s="11" t="s">
        <v>683</v>
      </c>
      <c r="K155" s="11"/>
      <c r="L155" s="4"/>
      <c r="M155" s="4"/>
      <c r="N155" s="4">
        <v>56142584</v>
      </c>
      <c r="O155" s="27" t="s">
        <v>19</v>
      </c>
      <c r="P155" s="38">
        <v>40</v>
      </c>
      <c r="Q155" s="133">
        <v>2824.6666666666665</v>
      </c>
      <c r="R155" s="45"/>
      <c r="S155" s="44"/>
      <c r="T155" s="168">
        <f t="shared" si="2"/>
        <v>2824.6666666666665</v>
      </c>
      <c r="U155" s="132"/>
    </row>
    <row r="156" spans="1:21" s="10" customFormat="1" ht="21" customHeight="1">
      <c r="A156" s="116" t="s">
        <v>194</v>
      </c>
      <c r="B156" s="26" t="s">
        <v>246</v>
      </c>
      <c r="C156" s="26" t="s">
        <v>257</v>
      </c>
      <c r="D156" s="26" t="s">
        <v>258</v>
      </c>
      <c r="E156" s="26" t="s">
        <v>259</v>
      </c>
      <c r="F156" s="26" t="s">
        <v>134</v>
      </c>
      <c r="G156" s="26" t="s">
        <v>12</v>
      </c>
      <c r="H156" s="26" t="s">
        <v>13</v>
      </c>
      <c r="I156" s="26" t="s">
        <v>14</v>
      </c>
      <c r="J156" s="117" t="s">
        <v>135</v>
      </c>
      <c r="K156" s="26"/>
      <c r="L156" s="26"/>
      <c r="M156" s="26"/>
      <c r="N156" s="26">
        <v>11920436</v>
      </c>
      <c r="O156" s="158" t="s">
        <v>19</v>
      </c>
      <c r="P156" s="118">
        <v>12</v>
      </c>
      <c r="Q156" s="133">
        <v>48</v>
      </c>
      <c r="R156" s="119"/>
      <c r="S156" s="120"/>
      <c r="T156" s="168">
        <f t="shared" si="2"/>
        <v>48</v>
      </c>
      <c r="U156" s="132"/>
    </row>
    <row r="157" spans="1:21" s="10" customFormat="1" ht="18">
      <c r="A157" s="24" t="s">
        <v>194</v>
      </c>
      <c r="B157" s="4" t="s">
        <v>246</v>
      </c>
      <c r="C157" s="4"/>
      <c r="D157" s="4" t="s">
        <v>694</v>
      </c>
      <c r="E157" s="130" t="s">
        <v>714</v>
      </c>
      <c r="F157" s="4" t="s">
        <v>17</v>
      </c>
      <c r="G157" s="4" t="s">
        <v>12</v>
      </c>
      <c r="H157" s="4" t="s">
        <v>13</v>
      </c>
      <c r="I157" s="4" t="s">
        <v>14</v>
      </c>
      <c r="J157" s="11" t="s">
        <v>125</v>
      </c>
      <c r="K157" s="4"/>
      <c r="L157" s="4"/>
      <c r="M157" s="4"/>
      <c r="N157" s="98">
        <v>50066789</v>
      </c>
      <c r="O157" s="27" t="s">
        <v>19</v>
      </c>
      <c r="P157" s="38">
        <v>4</v>
      </c>
      <c r="Q157" s="133">
        <v>24684</v>
      </c>
      <c r="R157" s="45"/>
      <c r="S157" s="45"/>
      <c r="T157" s="168">
        <f t="shared" si="2"/>
        <v>24684</v>
      </c>
      <c r="U157" s="132"/>
    </row>
    <row r="158" spans="1:21" s="10" customFormat="1" ht="18">
      <c r="A158" s="24" t="s">
        <v>194</v>
      </c>
      <c r="B158" s="4" t="s">
        <v>246</v>
      </c>
      <c r="C158" s="4"/>
      <c r="D158" s="4" t="s">
        <v>695</v>
      </c>
      <c r="E158" s="130" t="s">
        <v>715</v>
      </c>
      <c r="F158" s="4" t="s">
        <v>17</v>
      </c>
      <c r="G158" s="4" t="s">
        <v>12</v>
      </c>
      <c r="H158" s="4" t="s">
        <v>13</v>
      </c>
      <c r="I158" s="4" t="s">
        <v>14</v>
      </c>
      <c r="J158" s="11" t="s">
        <v>118</v>
      </c>
      <c r="K158" s="4"/>
      <c r="L158" s="4"/>
      <c r="M158" s="4"/>
      <c r="N158" s="98">
        <v>31919845</v>
      </c>
      <c r="O158" s="27" t="s">
        <v>19</v>
      </c>
      <c r="P158" s="38">
        <v>1</v>
      </c>
      <c r="Q158" s="133">
        <v>332</v>
      </c>
      <c r="R158" s="45"/>
      <c r="S158" s="45"/>
      <c r="T158" s="168">
        <f t="shared" si="2"/>
        <v>332</v>
      </c>
      <c r="U158" s="132"/>
    </row>
    <row r="159" spans="1:21" ht="18">
      <c r="A159" s="24" t="s">
        <v>194</v>
      </c>
      <c r="B159" s="122" t="s">
        <v>246</v>
      </c>
      <c r="C159" s="41" t="s">
        <v>701</v>
      </c>
      <c r="D159" s="41" t="s">
        <v>702</v>
      </c>
      <c r="E159" s="131" t="s">
        <v>717</v>
      </c>
      <c r="F159" s="41" t="s">
        <v>17</v>
      </c>
      <c r="G159" s="41" t="s">
        <v>12</v>
      </c>
      <c r="H159" s="41" t="s">
        <v>13</v>
      </c>
      <c r="I159" s="41" t="s">
        <v>14</v>
      </c>
      <c r="J159" s="42" t="s">
        <v>703</v>
      </c>
      <c r="K159" s="41"/>
      <c r="L159" s="41"/>
      <c r="M159" s="41"/>
      <c r="N159" s="41">
        <v>71880125</v>
      </c>
      <c r="O159" s="123" t="s">
        <v>19</v>
      </c>
      <c r="P159" s="43">
        <v>4</v>
      </c>
      <c r="Q159" s="133">
        <v>5272</v>
      </c>
      <c r="R159" s="44"/>
      <c r="S159" s="44"/>
      <c r="T159" s="168">
        <f t="shared" si="2"/>
        <v>5272</v>
      </c>
      <c r="U159" s="132"/>
    </row>
    <row r="160" spans="1:21" ht="18">
      <c r="A160" s="24" t="s">
        <v>194</v>
      </c>
      <c r="B160" s="122" t="s">
        <v>246</v>
      </c>
      <c r="C160" s="4" t="s">
        <v>704</v>
      </c>
      <c r="D160" s="4" t="s">
        <v>730</v>
      </c>
      <c r="E160" s="4" t="s">
        <v>720</v>
      </c>
      <c r="F160" s="4" t="s">
        <v>17</v>
      </c>
      <c r="G160" s="4" t="s">
        <v>12</v>
      </c>
      <c r="H160" s="4" t="s">
        <v>13</v>
      </c>
      <c r="I160" s="4" t="s">
        <v>14</v>
      </c>
      <c r="J160" s="11" t="s">
        <v>14</v>
      </c>
      <c r="K160" s="4" t="s">
        <v>705</v>
      </c>
      <c r="L160" s="4"/>
      <c r="M160" s="4"/>
      <c r="N160" s="4">
        <v>90046968</v>
      </c>
      <c r="O160" s="124" t="s">
        <v>19</v>
      </c>
      <c r="P160" s="38">
        <v>2</v>
      </c>
      <c r="Q160" s="133">
        <v>1634</v>
      </c>
      <c r="R160" s="45"/>
      <c r="S160" s="44"/>
      <c r="T160" s="168">
        <f t="shared" si="2"/>
        <v>1634</v>
      </c>
      <c r="U160" s="132"/>
    </row>
    <row r="161" spans="1:21" ht="18">
      <c r="A161" s="24" t="s">
        <v>194</v>
      </c>
      <c r="B161" s="122" t="s">
        <v>246</v>
      </c>
      <c r="C161" s="4"/>
      <c r="D161" s="4" t="s">
        <v>706</v>
      </c>
      <c r="E161" s="3" t="s">
        <v>718</v>
      </c>
      <c r="F161" s="4" t="s">
        <v>17</v>
      </c>
      <c r="G161" s="4" t="s">
        <v>12</v>
      </c>
      <c r="H161" s="4" t="s">
        <v>13</v>
      </c>
      <c r="I161" s="4" t="s">
        <v>14</v>
      </c>
      <c r="J161" s="42" t="s">
        <v>703</v>
      </c>
      <c r="K161" s="41"/>
      <c r="L161" s="41"/>
      <c r="M161" s="41"/>
      <c r="N161" s="129">
        <v>14546372</v>
      </c>
      <c r="O161" s="124" t="s">
        <v>19</v>
      </c>
      <c r="P161" s="43">
        <v>14</v>
      </c>
      <c r="Q161" s="133">
        <v>662.6666666666666</v>
      </c>
      <c r="R161" s="44"/>
      <c r="S161" s="44"/>
      <c r="T161" s="168">
        <f aca="true" t="shared" si="3" ref="T161:T167">Q161</f>
        <v>662.6666666666666</v>
      </c>
      <c r="U161" s="132"/>
    </row>
    <row r="162" spans="1:21" ht="18">
      <c r="A162" s="24" t="s">
        <v>194</v>
      </c>
      <c r="B162" s="122" t="s">
        <v>246</v>
      </c>
      <c r="C162" s="4"/>
      <c r="D162" s="4" t="s">
        <v>707</v>
      </c>
      <c r="E162" s="3" t="s">
        <v>719</v>
      </c>
      <c r="F162" s="4" t="s">
        <v>17</v>
      </c>
      <c r="G162" s="4" t="s">
        <v>12</v>
      </c>
      <c r="H162" s="4" t="s">
        <v>13</v>
      </c>
      <c r="I162" s="4" t="s">
        <v>14</v>
      </c>
      <c r="J162" s="42" t="s">
        <v>155</v>
      </c>
      <c r="K162" s="41"/>
      <c r="L162" s="41"/>
      <c r="M162" s="41"/>
      <c r="N162" s="129">
        <v>31458108</v>
      </c>
      <c r="O162" s="124" t="s">
        <v>19</v>
      </c>
      <c r="P162" s="43">
        <v>1</v>
      </c>
      <c r="Q162" s="133">
        <v>110.66666666666667</v>
      </c>
      <c r="R162" s="44"/>
      <c r="S162" s="44"/>
      <c r="T162" s="168">
        <f t="shared" si="3"/>
        <v>110.66666666666667</v>
      </c>
      <c r="U162" s="132"/>
    </row>
    <row r="163" spans="1:21" ht="18">
      <c r="A163" s="24" t="s">
        <v>194</v>
      </c>
      <c r="B163" s="122"/>
      <c r="C163" s="4"/>
      <c r="D163" s="4" t="s">
        <v>709</v>
      </c>
      <c r="E163" s="3" t="s">
        <v>716</v>
      </c>
      <c r="F163" s="4" t="s">
        <v>17</v>
      </c>
      <c r="G163" s="4" t="s">
        <v>12</v>
      </c>
      <c r="H163" s="4" t="s">
        <v>13</v>
      </c>
      <c r="I163" s="4" t="s">
        <v>14</v>
      </c>
      <c r="J163" s="11" t="s">
        <v>14</v>
      </c>
      <c r="K163" s="129" t="s">
        <v>708</v>
      </c>
      <c r="L163" s="4"/>
      <c r="M163" s="4"/>
      <c r="N163" s="129">
        <v>27832128</v>
      </c>
      <c r="O163" s="124" t="s">
        <v>19</v>
      </c>
      <c r="P163" s="38">
        <v>4</v>
      </c>
      <c r="Q163" s="133">
        <v>1838</v>
      </c>
      <c r="R163" s="45"/>
      <c r="S163" s="45"/>
      <c r="T163" s="168">
        <f t="shared" si="3"/>
        <v>1838</v>
      </c>
      <c r="U163" s="132"/>
    </row>
    <row r="164" spans="1:21" s="10" customFormat="1" ht="18">
      <c r="A164" s="24" t="s">
        <v>194</v>
      </c>
      <c r="B164" s="122"/>
      <c r="C164" s="4"/>
      <c r="D164" s="4" t="s">
        <v>721</v>
      </c>
      <c r="E164" s="4"/>
      <c r="F164" s="4" t="s">
        <v>17</v>
      </c>
      <c r="G164" s="4" t="s">
        <v>12</v>
      </c>
      <c r="H164" s="4" t="s">
        <v>13</v>
      </c>
      <c r="I164" s="4" t="s">
        <v>14</v>
      </c>
      <c r="J164" s="42" t="s">
        <v>725</v>
      </c>
      <c r="K164" s="41"/>
      <c r="L164" s="41"/>
      <c r="M164" s="41"/>
      <c r="N164" s="129">
        <v>27140103</v>
      </c>
      <c r="O164" s="124" t="s">
        <v>19</v>
      </c>
      <c r="P164" s="43">
        <v>2</v>
      </c>
      <c r="Q164" s="133">
        <v>92.66666666666667</v>
      </c>
      <c r="R164" s="45"/>
      <c r="S164" s="45"/>
      <c r="T164" s="168">
        <f t="shared" si="3"/>
        <v>92.66666666666667</v>
      </c>
      <c r="U164" s="132"/>
    </row>
    <row r="165" spans="1:21" s="10" customFormat="1" ht="18">
      <c r="A165" s="24" t="s">
        <v>194</v>
      </c>
      <c r="B165" s="122"/>
      <c r="C165" s="4"/>
      <c r="D165" s="4" t="s">
        <v>722</v>
      </c>
      <c r="E165" s="4"/>
      <c r="F165" s="4" t="s">
        <v>17</v>
      </c>
      <c r="G165" s="4" t="s">
        <v>12</v>
      </c>
      <c r="H165" s="4" t="s">
        <v>13</v>
      </c>
      <c r="I165" s="4" t="s">
        <v>14</v>
      </c>
      <c r="J165" s="42" t="s">
        <v>726</v>
      </c>
      <c r="K165" s="41"/>
      <c r="L165" s="41"/>
      <c r="M165" s="41"/>
      <c r="N165" s="129">
        <v>26874065</v>
      </c>
      <c r="O165" s="124" t="s">
        <v>19</v>
      </c>
      <c r="P165" s="43">
        <v>2</v>
      </c>
      <c r="Q165" s="133">
        <v>2810.6666666666665</v>
      </c>
      <c r="R165" s="45"/>
      <c r="S165" s="45"/>
      <c r="T165" s="168">
        <f t="shared" si="3"/>
        <v>2810.6666666666665</v>
      </c>
      <c r="U165" s="132"/>
    </row>
    <row r="166" spans="1:21" s="10" customFormat="1" ht="18">
      <c r="A166" s="116" t="s">
        <v>194</v>
      </c>
      <c r="B166" s="137"/>
      <c r="C166" s="26"/>
      <c r="D166" s="26" t="s">
        <v>723</v>
      </c>
      <c r="E166" s="26"/>
      <c r="F166" s="26" t="s">
        <v>17</v>
      </c>
      <c r="G166" s="26" t="s">
        <v>12</v>
      </c>
      <c r="H166" s="4" t="s">
        <v>13</v>
      </c>
      <c r="I166" s="26" t="s">
        <v>14</v>
      </c>
      <c r="J166" s="117" t="s">
        <v>727</v>
      </c>
      <c r="K166" s="135"/>
      <c r="L166" s="26"/>
      <c r="M166" s="26"/>
      <c r="N166" s="136">
        <v>83718343</v>
      </c>
      <c r="O166" s="135" t="s">
        <v>19</v>
      </c>
      <c r="P166" s="118">
        <v>1</v>
      </c>
      <c r="Q166" s="133">
        <v>112</v>
      </c>
      <c r="R166" s="119"/>
      <c r="S166" s="119"/>
      <c r="T166" s="133">
        <f t="shared" si="3"/>
        <v>112</v>
      </c>
      <c r="U166" s="132"/>
    </row>
    <row r="167" spans="1:21" s="10" customFormat="1" ht="18">
      <c r="A167" s="116" t="s">
        <v>194</v>
      </c>
      <c r="B167" s="122"/>
      <c r="C167" s="4"/>
      <c r="D167" s="134" t="s">
        <v>731</v>
      </c>
      <c r="E167" s="4"/>
      <c r="F167" s="4" t="s">
        <v>17</v>
      </c>
      <c r="G167" s="4" t="s">
        <v>12</v>
      </c>
      <c r="H167" s="4" t="s">
        <v>13</v>
      </c>
      <c r="I167" s="4" t="s">
        <v>14</v>
      </c>
      <c r="J167" s="154" t="s">
        <v>733</v>
      </c>
      <c r="K167" s="124"/>
      <c r="L167" s="4"/>
      <c r="M167" s="4"/>
      <c r="N167" s="134">
        <v>89210224</v>
      </c>
      <c r="O167" s="138" t="s">
        <v>19</v>
      </c>
      <c r="P167" s="134">
        <v>2</v>
      </c>
      <c r="Q167" s="133">
        <v>413.3333333333333</v>
      </c>
      <c r="R167" s="45"/>
      <c r="S167" s="45"/>
      <c r="T167" s="133">
        <f t="shared" si="3"/>
        <v>413.3333333333333</v>
      </c>
      <c r="U167" s="132"/>
    </row>
    <row r="168" spans="1:21" s="10" customFormat="1" ht="18">
      <c r="A168" s="116" t="s">
        <v>194</v>
      </c>
      <c r="B168" s="122"/>
      <c r="C168" s="4"/>
      <c r="D168" s="134" t="s">
        <v>732</v>
      </c>
      <c r="E168" s="4"/>
      <c r="F168" s="4" t="s">
        <v>17</v>
      </c>
      <c r="G168" s="4" t="s">
        <v>12</v>
      </c>
      <c r="H168" s="4" t="s">
        <v>13</v>
      </c>
      <c r="I168" s="4" t="s">
        <v>14</v>
      </c>
      <c r="J168" s="154" t="s">
        <v>734</v>
      </c>
      <c r="K168" s="124"/>
      <c r="L168" s="4"/>
      <c r="M168" s="4"/>
      <c r="N168" s="134">
        <v>92045154</v>
      </c>
      <c r="O168" s="155" t="s">
        <v>19</v>
      </c>
      <c r="P168" s="134">
        <v>1</v>
      </c>
      <c r="Q168" s="133">
        <v>321.3333333333333</v>
      </c>
      <c r="R168" s="45"/>
      <c r="S168" s="45"/>
      <c r="T168" s="133">
        <f aca="true" t="shared" si="4" ref="T168:T177">Q168</f>
        <v>321.3333333333333</v>
      </c>
      <c r="U168" s="132"/>
    </row>
    <row r="169" spans="1:20" ht="18">
      <c r="A169" s="116" t="s">
        <v>194</v>
      </c>
      <c r="B169" s="4"/>
      <c r="C169" s="4"/>
      <c r="D169" s="141" t="s">
        <v>741</v>
      </c>
      <c r="E169" s="3"/>
      <c r="F169" s="4" t="s">
        <v>17</v>
      </c>
      <c r="G169" s="4" t="s">
        <v>12</v>
      </c>
      <c r="H169" s="4" t="s">
        <v>13</v>
      </c>
      <c r="I169" s="4" t="s">
        <v>14</v>
      </c>
      <c r="J169" s="139" t="s">
        <v>740</v>
      </c>
      <c r="K169" s="3"/>
      <c r="L169" s="3"/>
      <c r="M169" s="3"/>
      <c r="N169" s="60">
        <v>92045094</v>
      </c>
      <c r="O169" s="159" t="s">
        <v>19</v>
      </c>
      <c r="P169" s="140">
        <v>1</v>
      </c>
      <c r="Q169" s="133">
        <v>440.6666666666667</v>
      </c>
      <c r="R169" s="45"/>
      <c r="S169" s="45"/>
      <c r="T169" s="156">
        <f t="shared" si="4"/>
        <v>440.6666666666667</v>
      </c>
    </row>
    <row r="170" spans="1:21" ht="29.25">
      <c r="A170" s="116" t="s">
        <v>194</v>
      </c>
      <c r="B170" s="4"/>
      <c r="C170" s="4"/>
      <c r="D170" s="144" t="s">
        <v>742</v>
      </c>
      <c r="E170" s="3"/>
      <c r="F170" s="4" t="s">
        <v>749</v>
      </c>
      <c r="G170" s="4" t="s">
        <v>12</v>
      </c>
      <c r="H170" s="4" t="s">
        <v>13</v>
      </c>
      <c r="I170" s="4" t="s">
        <v>14</v>
      </c>
      <c r="J170" s="139" t="s">
        <v>746</v>
      </c>
      <c r="K170" s="3"/>
      <c r="L170" s="3"/>
      <c r="M170" s="3"/>
      <c r="N170" s="3">
        <v>93078422</v>
      </c>
      <c r="O170" s="159" t="s">
        <v>19</v>
      </c>
      <c r="P170" s="140">
        <v>10</v>
      </c>
      <c r="Q170" s="133">
        <v>44.666666666666664</v>
      </c>
      <c r="R170" s="45"/>
      <c r="S170" s="45"/>
      <c r="T170" s="156">
        <f t="shared" si="4"/>
        <v>44.666666666666664</v>
      </c>
      <c r="U170" s="132"/>
    </row>
    <row r="171" spans="1:20" ht="18">
      <c r="A171" s="116" t="s">
        <v>194</v>
      </c>
      <c r="B171" s="4"/>
      <c r="C171" s="4"/>
      <c r="D171" s="144" t="s">
        <v>743</v>
      </c>
      <c r="E171" s="3"/>
      <c r="F171" s="4" t="s">
        <v>17</v>
      </c>
      <c r="G171" s="4" t="s">
        <v>12</v>
      </c>
      <c r="H171" s="4" t="s">
        <v>13</v>
      </c>
      <c r="I171" s="4" t="s">
        <v>14</v>
      </c>
      <c r="J171" s="139" t="s">
        <v>747</v>
      </c>
      <c r="K171" s="3"/>
      <c r="L171" s="3"/>
      <c r="M171" s="3"/>
      <c r="N171" s="3">
        <v>92044785</v>
      </c>
      <c r="O171" s="159" t="s">
        <v>19</v>
      </c>
      <c r="P171" s="140">
        <v>2</v>
      </c>
      <c r="Q171" s="133">
        <v>1539.3333333333333</v>
      </c>
      <c r="R171" s="45"/>
      <c r="S171" s="45"/>
      <c r="T171" s="156">
        <f t="shared" si="4"/>
        <v>1539.3333333333333</v>
      </c>
    </row>
    <row r="172" spans="1:20" ht="18">
      <c r="A172" s="116" t="s">
        <v>194</v>
      </c>
      <c r="B172" s="4"/>
      <c r="C172" s="4"/>
      <c r="D172" s="144" t="s">
        <v>744</v>
      </c>
      <c r="E172" s="3"/>
      <c r="F172" s="4" t="s">
        <v>17</v>
      </c>
      <c r="G172" s="4" t="s">
        <v>12</v>
      </c>
      <c r="H172" s="4" t="s">
        <v>13</v>
      </c>
      <c r="I172" s="4" t="s">
        <v>14</v>
      </c>
      <c r="J172" s="139" t="s">
        <v>748</v>
      </c>
      <c r="K172" s="3"/>
      <c r="L172" s="3"/>
      <c r="M172" s="3"/>
      <c r="N172" s="3">
        <v>92044847</v>
      </c>
      <c r="O172" s="159" t="s">
        <v>19</v>
      </c>
      <c r="P172" s="140">
        <v>3</v>
      </c>
      <c r="Q172" s="133">
        <v>1030.6666666666667</v>
      </c>
      <c r="R172" s="45"/>
      <c r="S172" s="45"/>
      <c r="T172" s="156">
        <f t="shared" si="4"/>
        <v>1030.6666666666667</v>
      </c>
    </row>
    <row r="173" spans="1:20" ht="18">
      <c r="A173" s="116" t="s">
        <v>194</v>
      </c>
      <c r="B173" s="4"/>
      <c r="C173" s="4"/>
      <c r="D173" s="147" t="s">
        <v>745</v>
      </c>
      <c r="E173" s="3"/>
      <c r="F173" s="4" t="s">
        <v>17</v>
      </c>
      <c r="G173" s="4" t="s">
        <v>12</v>
      </c>
      <c r="H173" s="4" t="s">
        <v>13</v>
      </c>
      <c r="I173" s="4" t="s">
        <v>14</v>
      </c>
      <c r="J173" s="139" t="s">
        <v>755</v>
      </c>
      <c r="K173" s="3"/>
      <c r="L173" s="3"/>
      <c r="M173" s="3"/>
      <c r="N173" s="3">
        <v>95044583</v>
      </c>
      <c r="O173" s="159" t="s">
        <v>19</v>
      </c>
      <c r="P173" s="140">
        <v>1</v>
      </c>
      <c r="Q173" s="133">
        <v>384</v>
      </c>
      <c r="R173" s="45"/>
      <c r="S173" s="45"/>
      <c r="T173" s="156">
        <f t="shared" si="4"/>
        <v>384</v>
      </c>
    </row>
    <row r="174" spans="1:20" ht="18">
      <c r="A174" s="116" t="s">
        <v>194</v>
      </c>
      <c r="B174" s="4"/>
      <c r="C174" s="4"/>
      <c r="D174" s="147" t="s">
        <v>753</v>
      </c>
      <c r="E174" s="3"/>
      <c r="F174" s="4" t="s">
        <v>17</v>
      </c>
      <c r="G174" s="4" t="s">
        <v>12</v>
      </c>
      <c r="H174" s="4" t="s">
        <v>13</v>
      </c>
      <c r="I174" s="4" t="s">
        <v>14</v>
      </c>
      <c r="J174" s="139" t="s">
        <v>754</v>
      </c>
      <c r="K174" s="3"/>
      <c r="L174" s="3"/>
      <c r="M174" s="3"/>
      <c r="N174" s="3">
        <v>72281526</v>
      </c>
      <c r="O174" s="159" t="s">
        <v>19</v>
      </c>
      <c r="P174" s="140">
        <v>4</v>
      </c>
      <c r="Q174" s="133">
        <v>80</v>
      </c>
      <c r="R174" s="45"/>
      <c r="S174" s="45"/>
      <c r="T174" s="156">
        <f t="shared" si="4"/>
        <v>80</v>
      </c>
    </row>
    <row r="175" spans="1:20" s="71" customFormat="1" ht="18">
      <c r="A175" s="151" t="s">
        <v>194</v>
      </c>
      <c r="B175" s="122"/>
      <c r="C175" s="122"/>
      <c r="D175" s="152" t="s">
        <v>756</v>
      </c>
      <c r="E175" s="148"/>
      <c r="F175" s="122" t="s">
        <v>17</v>
      </c>
      <c r="G175" s="122" t="s">
        <v>12</v>
      </c>
      <c r="H175" s="4" t="s">
        <v>13</v>
      </c>
      <c r="I175" s="122" t="s">
        <v>14</v>
      </c>
      <c r="J175" s="153" t="s">
        <v>91</v>
      </c>
      <c r="K175" s="148"/>
      <c r="L175" s="148"/>
      <c r="M175" s="148"/>
      <c r="N175" s="152">
        <v>92751038</v>
      </c>
      <c r="O175" s="160" t="s">
        <v>19</v>
      </c>
      <c r="P175" s="149">
        <v>3</v>
      </c>
      <c r="Q175" s="133">
        <v>1464.6666666666667</v>
      </c>
      <c r="R175" s="150"/>
      <c r="S175" s="150"/>
      <c r="T175" s="169">
        <f t="shared" si="4"/>
        <v>1464.6666666666667</v>
      </c>
    </row>
    <row r="176" spans="1:20" s="71" customFormat="1" ht="18">
      <c r="A176" s="151" t="s">
        <v>194</v>
      </c>
      <c r="B176" s="122"/>
      <c r="C176" s="122"/>
      <c r="D176" s="152" t="s">
        <v>757</v>
      </c>
      <c r="E176" s="148"/>
      <c r="F176" s="122" t="s">
        <v>17</v>
      </c>
      <c r="G176" s="122" t="s">
        <v>12</v>
      </c>
      <c r="H176" s="4" t="s">
        <v>13</v>
      </c>
      <c r="I176" s="122" t="s">
        <v>14</v>
      </c>
      <c r="J176" s="153" t="s">
        <v>759</v>
      </c>
      <c r="K176" s="148"/>
      <c r="L176" s="148"/>
      <c r="M176" s="148"/>
      <c r="N176" s="152">
        <v>92045010</v>
      </c>
      <c r="O176" s="160" t="s">
        <v>19</v>
      </c>
      <c r="P176" s="149">
        <v>4</v>
      </c>
      <c r="Q176" s="133">
        <v>1612.6666666666667</v>
      </c>
      <c r="R176" s="150"/>
      <c r="S176" s="150"/>
      <c r="T176" s="169">
        <f t="shared" si="4"/>
        <v>1612.6666666666667</v>
      </c>
    </row>
    <row r="177" spans="1:20" s="71" customFormat="1" ht="18">
      <c r="A177" s="151" t="s">
        <v>194</v>
      </c>
      <c r="B177" s="122"/>
      <c r="C177" s="122"/>
      <c r="D177" s="152" t="s">
        <v>758</v>
      </c>
      <c r="E177" s="148"/>
      <c r="F177" s="122" t="s">
        <v>17</v>
      </c>
      <c r="G177" s="122" t="s">
        <v>12</v>
      </c>
      <c r="H177" s="4" t="s">
        <v>13</v>
      </c>
      <c r="I177" s="122" t="s">
        <v>14</v>
      </c>
      <c r="J177" s="153" t="s">
        <v>760</v>
      </c>
      <c r="K177" s="148"/>
      <c r="L177" s="148"/>
      <c r="M177" s="148"/>
      <c r="N177" s="152">
        <v>92044910</v>
      </c>
      <c r="O177" s="160" t="s">
        <v>19</v>
      </c>
      <c r="P177" s="149">
        <v>1</v>
      </c>
      <c r="Q177" s="133">
        <v>1004</v>
      </c>
      <c r="R177" s="150"/>
      <c r="S177" s="150"/>
      <c r="T177" s="169">
        <f t="shared" si="4"/>
        <v>1004</v>
      </c>
    </row>
    <row r="178" spans="1:20" s="71" customFormat="1" ht="18">
      <c r="A178" s="151" t="s">
        <v>194</v>
      </c>
      <c r="B178" s="122"/>
      <c r="C178" s="122"/>
      <c r="D178" s="152" t="s">
        <v>764</v>
      </c>
      <c r="E178" s="148">
        <v>90516000147</v>
      </c>
      <c r="F178" s="4" t="s">
        <v>17</v>
      </c>
      <c r="G178" s="122" t="s">
        <v>12</v>
      </c>
      <c r="H178" s="4" t="s">
        <v>13</v>
      </c>
      <c r="I178" s="122" t="s">
        <v>14</v>
      </c>
      <c r="J178" s="153" t="s">
        <v>765</v>
      </c>
      <c r="K178" s="148"/>
      <c r="L178" s="148"/>
      <c r="M178" s="148"/>
      <c r="N178" s="161">
        <v>97474180</v>
      </c>
      <c r="O178" s="160" t="s">
        <v>19</v>
      </c>
      <c r="P178" s="149">
        <v>1</v>
      </c>
      <c r="Q178" s="133">
        <v>710.6666666666666</v>
      </c>
      <c r="R178" s="150"/>
      <c r="S178" s="150"/>
      <c r="T178" s="169">
        <f>Q178</f>
        <v>710.6666666666666</v>
      </c>
    </row>
    <row r="179" spans="1:20" s="71" customFormat="1" ht="18">
      <c r="A179" s="151" t="s">
        <v>194</v>
      </c>
      <c r="B179" s="122"/>
      <c r="C179" s="122"/>
      <c r="D179" s="162" t="s">
        <v>766</v>
      </c>
      <c r="E179" s="148"/>
      <c r="F179" s="4" t="s">
        <v>17</v>
      </c>
      <c r="G179" s="122" t="s">
        <v>12</v>
      </c>
      <c r="H179" s="4" t="s">
        <v>724</v>
      </c>
      <c r="I179" s="122" t="s">
        <v>14</v>
      </c>
      <c r="J179" s="162" t="s">
        <v>767</v>
      </c>
      <c r="K179" s="148"/>
      <c r="L179" s="148"/>
      <c r="M179" s="148"/>
      <c r="N179" s="162">
        <v>92044890</v>
      </c>
      <c r="O179" s="160" t="s">
        <v>19</v>
      </c>
      <c r="P179" s="149">
        <v>1</v>
      </c>
      <c r="Q179" s="133">
        <v>2111.3333333333335</v>
      </c>
      <c r="R179" s="150"/>
      <c r="S179" s="150"/>
      <c r="T179" s="169">
        <f>Q179</f>
        <v>2111.3333333333335</v>
      </c>
    </row>
    <row r="180" spans="1:20" s="71" customFormat="1" ht="18">
      <c r="A180" s="151" t="s">
        <v>194</v>
      </c>
      <c r="B180" s="122"/>
      <c r="C180" s="122"/>
      <c r="D180" s="163" t="s">
        <v>768</v>
      </c>
      <c r="E180" s="148"/>
      <c r="F180" s="4" t="s">
        <v>769</v>
      </c>
      <c r="G180" s="122" t="s">
        <v>12</v>
      </c>
      <c r="H180" s="4" t="s">
        <v>724</v>
      </c>
      <c r="I180" s="122" t="s">
        <v>14</v>
      </c>
      <c r="J180" s="163" t="s">
        <v>770</v>
      </c>
      <c r="K180" s="148"/>
      <c r="L180" s="148"/>
      <c r="M180" s="148"/>
      <c r="N180" s="163">
        <v>11725765</v>
      </c>
      <c r="O180" s="160" t="s">
        <v>19</v>
      </c>
      <c r="P180" s="149">
        <v>12</v>
      </c>
      <c r="Q180" s="133">
        <v>66.66666666666667</v>
      </c>
      <c r="R180" s="150"/>
      <c r="S180" s="150"/>
      <c r="T180" s="169">
        <f>Q180</f>
        <v>66.66666666666667</v>
      </c>
    </row>
    <row r="181" spans="1:20" s="71" customFormat="1" ht="18">
      <c r="A181" s="151" t="s">
        <v>700</v>
      </c>
      <c r="B181" s="122"/>
      <c r="C181" s="122"/>
      <c r="D181" s="179" t="s">
        <v>773</v>
      </c>
      <c r="E181" s="148"/>
      <c r="F181" s="4" t="s">
        <v>17</v>
      </c>
      <c r="G181" s="122" t="s">
        <v>12</v>
      </c>
      <c r="H181" s="4" t="s">
        <v>724</v>
      </c>
      <c r="I181" s="122" t="s">
        <v>14</v>
      </c>
      <c r="J181" s="179" t="s">
        <v>774</v>
      </c>
      <c r="K181" s="148"/>
      <c r="L181" s="148"/>
      <c r="M181" s="148"/>
      <c r="N181" s="179">
        <v>97740852</v>
      </c>
      <c r="O181" s="160" t="s">
        <v>19</v>
      </c>
      <c r="P181" s="149">
        <v>5</v>
      </c>
      <c r="Q181" s="133">
        <v>1680</v>
      </c>
      <c r="R181" s="150"/>
      <c r="S181" s="150"/>
      <c r="T181" s="133">
        <v>1680</v>
      </c>
    </row>
    <row r="182" spans="2:21" ht="14.25">
      <c r="B182" s="17" t="s">
        <v>140</v>
      </c>
      <c r="C182" s="2" t="s">
        <v>12</v>
      </c>
      <c r="D182" s="18"/>
      <c r="Q182" s="13"/>
      <c r="S182" s="48" t="s">
        <v>188</v>
      </c>
      <c r="T182" s="166">
        <f>SUM(T22:T181)</f>
        <v>456372.6666666669</v>
      </c>
      <c r="U182" s="13"/>
    </row>
    <row r="183" spans="2:4" ht="14.25">
      <c r="B183" s="17"/>
      <c r="C183" s="2" t="s">
        <v>184</v>
      </c>
      <c r="D183" s="18"/>
    </row>
    <row r="184" spans="2:18" ht="14.25">
      <c r="B184" s="17"/>
      <c r="C184" s="2" t="s">
        <v>144</v>
      </c>
      <c r="D184" s="18"/>
      <c r="Q184" s="13"/>
      <c r="R184" s="13"/>
    </row>
    <row r="185" spans="2:4" ht="15" customHeight="1">
      <c r="B185" s="19"/>
      <c r="C185" s="8" t="s">
        <v>185</v>
      </c>
      <c r="D185" s="20"/>
    </row>
    <row r="186" spans="2:4" ht="13.5" customHeight="1">
      <c r="B186" s="2"/>
      <c r="C186" s="2"/>
      <c r="D186" s="2"/>
    </row>
    <row r="187" spans="2:4" ht="12.75" customHeight="1">
      <c r="B187" s="2"/>
      <c r="C187" s="2"/>
      <c r="D187" s="2"/>
    </row>
    <row r="188" spans="1:20" s="10" customFormat="1" ht="15" thickBot="1">
      <c r="A188" s="1"/>
      <c r="E188" s="1"/>
      <c r="F188" s="1"/>
      <c r="G188" s="1"/>
      <c r="H188" s="1"/>
      <c r="I188" s="1"/>
      <c r="J188" s="12"/>
      <c r="K188" s="1"/>
      <c r="L188" s="1"/>
      <c r="M188" s="1"/>
      <c r="N188" s="1"/>
      <c r="O188" s="1"/>
      <c r="P188" s="37"/>
      <c r="Q188" s="1"/>
      <c r="R188" s="1"/>
      <c r="S188" s="1"/>
      <c r="T188" s="166"/>
    </row>
    <row r="189" spans="1:20" ht="14.25">
      <c r="A189" s="212" t="s">
        <v>0</v>
      </c>
      <c r="B189" s="206" t="s">
        <v>189</v>
      </c>
      <c r="C189" s="206" t="s">
        <v>136</v>
      </c>
      <c r="D189" s="206" t="s">
        <v>190</v>
      </c>
      <c r="E189" s="206" t="s">
        <v>628</v>
      </c>
      <c r="F189" s="215" t="s">
        <v>10</v>
      </c>
      <c r="G189" s="215"/>
      <c r="H189" s="215"/>
      <c r="I189" s="215"/>
      <c r="J189" s="215"/>
      <c r="K189" s="215"/>
      <c r="L189" s="215"/>
      <c r="M189" s="215"/>
      <c r="N189" s="206" t="s">
        <v>1</v>
      </c>
      <c r="O189" s="206" t="s">
        <v>186</v>
      </c>
      <c r="P189" s="209" t="s">
        <v>2</v>
      </c>
      <c r="Q189" s="202" t="s">
        <v>771</v>
      </c>
      <c r="R189" s="202"/>
      <c r="S189" s="202"/>
      <c r="T189" s="203"/>
    </row>
    <row r="190" spans="1:20" ht="14.25">
      <c r="A190" s="213"/>
      <c r="B190" s="207"/>
      <c r="C190" s="207"/>
      <c r="D190" s="207"/>
      <c r="E190" s="207"/>
      <c r="F190" s="216"/>
      <c r="G190" s="216"/>
      <c r="H190" s="216"/>
      <c r="I190" s="216"/>
      <c r="J190" s="216"/>
      <c r="K190" s="216"/>
      <c r="L190" s="216"/>
      <c r="M190" s="216"/>
      <c r="N190" s="207"/>
      <c r="O190" s="207"/>
      <c r="P190" s="210"/>
      <c r="Q190" s="204" t="s">
        <v>630</v>
      </c>
      <c r="R190" s="204"/>
      <c r="S190" s="204"/>
      <c r="T190" s="205"/>
    </row>
    <row r="191" spans="1:20" ht="29.25" thickBot="1">
      <c r="A191" s="214"/>
      <c r="B191" s="208"/>
      <c r="C191" s="208"/>
      <c r="D191" s="208"/>
      <c r="E191" s="208"/>
      <c r="F191" s="99" t="s">
        <v>3</v>
      </c>
      <c r="G191" s="99" t="s">
        <v>4</v>
      </c>
      <c r="H191" s="99" t="s">
        <v>5</v>
      </c>
      <c r="I191" s="100" t="s">
        <v>6</v>
      </c>
      <c r="J191" s="99" t="s">
        <v>656</v>
      </c>
      <c r="K191" s="100" t="s">
        <v>7</v>
      </c>
      <c r="L191" s="99" t="s">
        <v>8</v>
      </c>
      <c r="M191" s="99" t="s">
        <v>9</v>
      </c>
      <c r="N191" s="208"/>
      <c r="O191" s="208"/>
      <c r="P191" s="211"/>
      <c r="Q191" s="101" t="s">
        <v>631</v>
      </c>
      <c r="R191" s="164" t="s">
        <v>187</v>
      </c>
      <c r="S191" s="164" t="s">
        <v>752</v>
      </c>
      <c r="T191" s="170" t="s">
        <v>632</v>
      </c>
    </row>
    <row r="192" spans="1:21" ht="18.75" thickBot="1">
      <c r="A192" s="24" t="s">
        <v>194</v>
      </c>
      <c r="B192" s="4" t="s">
        <v>239</v>
      </c>
      <c r="C192" s="4" t="s">
        <v>240</v>
      </c>
      <c r="D192" s="4" t="s">
        <v>241</v>
      </c>
      <c r="E192" s="4" t="s">
        <v>242</v>
      </c>
      <c r="F192" s="4" t="s">
        <v>137</v>
      </c>
      <c r="G192" s="4" t="s">
        <v>12</v>
      </c>
      <c r="H192" s="4" t="s">
        <v>13</v>
      </c>
      <c r="I192" s="4" t="s">
        <v>14</v>
      </c>
      <c r="J192" s="11" t="s">
        <v>14</v>
      </c>
      <c r="K192" s="4" t="s">
        <v>138</v>
      </c>
      <c r="L192" s="4">
        <v>3</v>
      </c>
      <c r="M192" s="4"/>
      <c r="N192" s="4">
        <v>56142621</v>
      </c>
      <c r="O192" s="27" t="s">
        <v>139</v>
      </c>
      <c r="P192" s="38">
        <v>30</v>
      </c>
      <c r="Q192" s="45"/>
      <c r="R192" s="133">
        <v>2459.3333333333335</v>
      </c>
      <c r="S192" s="133">
        <v>7187.232</v>
      </c>
      <c r="T192" s="171">
        <f>S192+R192</f>
        <v>9646.565333333334</v>
      </c>
      <c r="U192" s="132"/>
    </row>
    <row r="193" spans="2:20" ht="15" thickBot="1">
      <c r="B193" s="14" t="s">
        <v>140</v>
      </c>
      <c r="C193" s="15" t="s">
        <v>141</v>
      </c>
      <c r="D193" s="16"/>
      <c r="S193" s="48" t="s">
        <v>188</v>
      </c>
      <c r="T193" s="172">
        <f>SUM(T192)</f>
        <v>9646.565333333334</v>
      </c>
    </row>
    <row r="194" spans="2:6" ht="14.25">
      <c r="B194" s="17"/>
      <c r="C194" s="2" t="s">
        <v>142</v>
      </c>
      <c r="D194" s="18"/>
      <c r="F194" s="146"/>
    </row>
    <row r="195" spans="2:19" ht="14.25">
      <c r="B195" s="17"/>
      <c r="C195" s="2" t="s">
        <v>143</v>
      </c>
      <c r="D195" s="18"/>
      <c r="R195" s="142"/>
      <c r="S195" s="142"/>
    </row>
    <row r="196" spans="2:4" ht="20.25" customHeight="1">
      <c r="B196" s="17"/>
      <c r="C196" s="2" t="s">
        <v>144</v>
      </c>
      <c r="D196" s="18"/>
    </row>
    <row r="197" spans="2:19" ht="20.25" customHeight="1">
      <c r="B197" s="19"/>
      <c r="C197" s="8" t="s">
        <v>145</v>
      </c>
      <c r="D197" s="20"/>
      <c r="R197" s="142"/>
      <c r="S197" s="142"/>
    </row>
    <row r="198" ht="31.5" customHeight="1"/>
    <row r="199" spans="1:20" s="10" customFormat="1" ht="15" thickBot="1">
      <c r="A199" s="1"/>
      <c r="E199" s="1"/>
      <c r="F199" s="1"/>
      <c r="G199" s="1"/>
      <c r="H199" s="1"/>
      <c r="I199" s="1"/>
      <c r="J199" s="12"/>
      <c r="K199" s="1"/>
      <c r="L199" s="1"/>
      <c r="M199" s="1"/>
      <c r="N199" s="1"/>
      <c r="O199" s="1"/>
      <c r="P199" s="37"/>
      <c r="Q199" s="1"/>
      <c r="R199" s="1"/>
      <c r="S199" s="1"/>
      <c r="T199" s="166"/>
    </row>
    <row r="200" spans="1:20" s="10" customFormat="1" ht="14.25">
      <c r="A200" s="212" t="s">
        <v>0</v>
      </c>
      <c r="B200" s="206" t="s">
        <v>189</v>
      </c>
      <c r="C200" s="206" t="s">
        <v>136</v>
      </c>
      <c r="D200" s="206" t="s">
        <v>190</v>
      </c>
      <c r="E200" s="206" t="s">
        <v>628</v>
      </c>
      <c r="F200" s="215" t="s">
        <v>10</v>
      </c>
      <c r="G200" s="215"/>
      <c r="H200" s="215"/>
      <c r="I200" s="215"/>
      <c r="J200" s="215"/>
      <c r="K200" s="215"/>
      <c r="L200" s="215"/>
      <c r="M200" s="215"/>
      <c r="N200" s="206" t="s">
        <v>1</v>
      </c>
      <c r="O200" s="206" t="s">
        <v>186</v>
      </c>
      <c r="P200" s="209" t="s">
        <v>2</v>
      </c>
      <c r="Q200" s="202" t="s">
        <v>771</v>
      </c>
      <c r="R200" s="202"/>
      <c r="S200" s="202"/>
      <c r="T200" s="203"/>
    </row>
    <row r="201" spans="1:20" s="10" customFormat="1" ht="14.25">
      <c r="A201" s="213"/>
      <c r="B201" s="207"/>
      <c r="C201" s="207"/>
      <c r="D201" s="207"/>
      <c r="E201" s="207"/>
      <c r="F201" s="216"/>
      <c r="G201" s="216"/>
      <c r="H201" s="216"/>
      <c r="I201" s="216"/>
      <c r="J201" s="216"/>
      <c r="K201" s="216"/>
      <c r="L201" s="216"/>
      <c r="M201" s="216"/>
      <c r="N201" s="207"/>
      <c r="O201" s="207"/>
      <c r="P201" s="210"/>
      <c r="Q201" s="204" t="s">
        <v>630</v>
      </c>
      <c r="R201" s="204"/>
      <c r="S201" s="204"/>
      <c r="T201" s="205"/>
    </row>
    <row r="202" spans="1:20" ht="29.25" thickBot="1">
      <c r="A202" s="214"/>
      <c r="B202" s="208"/>
      <c r="C202" s="208"/>
      <c r="D202" s="208"/>
      <c r="E202" s="208"/>
      <c r="F202" s="99" t="s">
        <v>3</v>
      </c>
      <c r="G202" s="99" t="s">
        <v>4</v>
      </c>
      <c r="H202" s="99" t="s">
        <v>5</v>
      </c>
      <c r="I202" s="100" t="s">
        <v>6</v>
      </c>
      <c r="J202" s="99" t="s">
        <v>656</v>
      </c>
      <c r="K202" s="100" t="s">
        <v>7</v>
      </c>
      <c r="L202" s="99" t="s">
        <v>8</v>
      </c>
      <c r="M202" s="99" t="s">
        <v>9</v>
      </c>
      <c r="N202" s="208"/>
      <c r="O202" s="208"/>
      <c r="P202" s="211"/>
      <c r="Q202" s="164" t="s">
        <v>631</v>
      </c>
      <c r="R202" s="101" t="s">
        <v>187</v>
      </c>
      <c r="S202" s="101" t="s">
        <v>752</v>
      </c>
      <c r="T202" s="170" t="s">
        <v>632</v>
      </c>
    </row>
    <row r="203" spans="1:21" ht="18">
      <c r="A203" s="24" t="s">
        <v>194</v>
      </c>
      <c r="B203" s="4" t="s">
        <v>229</v>
      </c>
      <c r="C203" s="11" t="s">
        <v>230</v>
      </c>
      <c r="D203" s="4" t="s">
        <v>236</v>
      </c>
      <c r="E203" s="4" t="s">
        <v>231</v>
      </c>
      <c r="F203" s="4" t="s">
        <v>146</v>
      </c>
      <c r="G203" s="4" t="s">
        <v>12</v>
      </c>
      <c r="H203" s="4" t="s">
        <v>13</v>
      </c>
      <c r="I203" s="4" t="s">
        <v>14</v>
      </c>
      <c r="J203" s="11" t="s">
        <v>14</v>
      </c>
      <c r="K203" s="4" t="s">
        <v>133</v>
      </c>
      <c r="L203" s="4">
        <v>45</v>
      </c>
      <c r="M203" s="4"/>
      <c r="N203" s="4">
        <v>95759389</v>
      </c>
      <c r="O203" s="25" t="s">
        <v>16</v>
      </c>
      <c r="P203" s="38">
        <v>50</v>
      </c>
      <c r="Q203" s="133">
        <v>56098.21226666667</v>
      </c>
      <c r="R203" s="45"/>
      <c r="S203" s="45"/>
      <c r="T203" s="133">
        <f>Q203</f>
        <v>56098.21226666667</v>
      </c>
      <c r="U203" s="132"/>
    </row>
    <row r="204" spans="1:21" ht="18">
      <c r="A204" s="24" t="s">
        <v>194</v>
      </c>
      <c r="B204" s="4" t="s">
        <v>229</v>
      </c>
      <c r="C204" s="11" t="s">
        <v>235</v>
      </c>
      <c r="D204" s="4" t="s">
        <v>237</v>
      </c>
      <c r="E204" s="4" t="s">
        <v>238</v>
      </c>
      <c r="F204" s="4" t="s">
        <v>148</v>
      </c>
      <c r="G204" s="4" t="s">
        <v>12</v>
      </c>
      <c r="H204" s="4" t="s">
        <v>13</v>
      </c>
      <c r="I204" s="4" t="s">
        <v>14</v>
      </c>
      <c r="J204" s="11" t="s">
        <v>14</v>
      </c>
      <c r="K204" s="4" t="s">
        <v>133</v>
      </c>
      <c r="L204" s="4">
        <v>45</v>
      </c>
      <c r="M204" s="4"/>
      <c r="N204" s="4">
        <v>90557225</v>
      </c>
      <c r="O204" s="4" t="s">
        <v>19</v>
      </c>
      <c r="P204" s="38">
        <v>19</v>
      </c>
      <c r="Q204" s="133">
        <v>24377.0496</v>
      </c>
      <c r="R204" s="45"/>
      <c r="S204" s="45"/>
      <c r="T204" s="133">
        <f>Q204</f>
        <v>24377.0496</v>
      </c>
      <c r="U204" s="132"/>
    </row>
    <row r="205" spans="1:21" ht="18">
      <c r="A205" s="24" t="s">
        <v>194</v>
      </c>
      <c r="B205" s="4" t="s">
        <v>229</v>
      </c>
      <c r="C205" s="11" t="s">
        <v>232</v>
      </c>
      <c r="D205" s="4" t="s">
        <v>233</v>
      </c>
      <c r="E205" s="4" t="s">
        <v>234</v>
      </c>
      <c r="F205" s="4" t="s">
        <v>149</v>
      </c>
      <c r="G205" s="4" t="s">
        <v>12</v>
      </c>
      <c r="H205" s="4" t="s">
        <v>13</v>
      </c>
      <c r="I205" s="4" t="s">
        <v>14</v>
      </c>
      <c r="J205" s="11" t="s">
        <v>14</v>
      </c>
      <c r="K205" s="4" t="s">
        <v>150</v>
      </c>
      <c r="L205" s="4">
        <v>45</v>
      </c>
      <c r="M205" s="4"/>
      <c r="N205" s="4">
        <v>95308622</v>
      </c>
      <c r="O205" s="25" t="s">
        <v>16</v>
      </c>
      <c r="P205" s="38">
        <v>60</v>
      </c>
      <c r="Q205" s="133">
        <v>222021.6768</v>
      </c>
      <c r="R205" s="45"/>
      <c r="S205" s="45"/>
      <c r="T205" s="133">
        <f>Q205</f>
        <v>222021.6768</v>
      </c>
      <c r="U205" s="132"/>
    </row>
    <row r="206" spans="1:21" ht="18.75" thickBot="1">
      <c r="A206" s="24" t="s">
        <v>194</v>
      </c>
      <c r="B206" s="4"/>
      <c r="C206" s="11"/>
      <c r="D206" s="4" t="s">
        <v>750</v>
      </c>
      <c r="E206" s="4"/>
      <c r="F206" s="4" t="s">
        <v>751</v>
      </c>
      <c r="G206" s="4" t="s">
        <v>12</v>
      </c>
      <c r="H206" s="4" t="s">
        <v>724</v>
      </c>
      <c r="I206" s="4" t="s">
        <v>14</v>
      </c>
      <c r="J206" s="11" t="s">
        <v>14</v>
      </c>
      <c r="K206" s="4" t="s">
        <v>44</v>
      </c>
      <c r="L206" s="4">
        <v>8</v>
      </c>
      <c r="M206" s="4"/>
      <c r="N206" s="4">
        <v>96108031</v>
      </c>
      <c r="O206" s="25" t="s">
        <v>19</v>
      </c>
      <c r="P206" s="38">
        <v>15</v>
      </c>
      <c r="Q206" s="133">
        <v>2744.6666666666665</v>
      </c>
      <c r="R206" s="45"/>
      <c r="S206" s="45"/>
      <c r="T206" s="133">
        <f>Q206</f>
        <v>2744.6666666666665</v>
      </c>
      <c r="U206" s="132"/>
    </row>
    <row r="207" spans="2:20" ht="15" thickBot="1">
      <c r="B207" s="14" t="s">
        <v>140</v>
      </c>
      <c r="C207" s="21" t="s">
        <v>147</v>
      </c>
      <c r="D207" s="16"/>
      <c r="S207" s="48" t="s">
        <v>188</v>
      </c>
      <c r="T207" s="172">
        <f>SUM(T203:T206)</f>
        <v>305241.6053333333</v>
      </c>
    </row>
    <row r="208" spans="2:4" ht="14.25">
      <c r="B208" s="17"/>
      <c r="C208" s="22" t="s">
        <v>151</v>
      </c>
      <c r="D208" s="18"/>
    </row>
    <row r="209" spans="2:4" ht="14.25">
      <c r="B209" s="17"/>
      <c r="C209" s="22" t="s">
        <v>144</v>
      </c>
      <c r="D209" s="18"/>
    </row>
    <row r="210" spans="2:4" ht="24" customHeight="1">
      <c r="B210" s="17"/>
      <c r="C210" s="22" t="s">
        <v>152</v>
      </c>
      <c r="D210" s="18"/>
    </row>
    <row r="211" spans="2:4" ht="25.5" customHeight="1">
      <c r="B211" s="19"/>
      <c r="C211" s="8"/>
      <c r="D211" s="20"/>
    </row>
    <row r="212" ht="22.5" customHeight="1"/>
    <row r="213" spans="1:21" s="10" customFormat="1" ht="15" thickBot="1">
      <c r="A213" s="1"/>
      <c r="E213" s="1"/>
      <c r="F213" s="1"/>
      <c r="G213" s="1"/>
      <c r="H213" s="1"/>
      <c r="I213" s="1"/>
      <c r="J213" s="12"/>
      <c r="K213" s="1"/>
      <c r="L213" s="1"/>
      <c r="M213" s="1"/>
      <c r="N213" s="1"/>
      <c r="O213" s="1"/>
      <c r="P213" s="37"/>
      <c r="Q213" s="1"/>
      <c r="R213" s="1"/>
      <c r="S213" s="1"/>
      <c r="T213" s="166"/>
      <c r="U213" s="1"/>
    </row>
    <row r="214" spans="1:20" ht="14.25">
      <c r="A214" s="212" t="s">
        <v>0</v>
      </c>
      <c r="B214" s="206" t="s">
        <v>189</v>
      </c>
      <c r="C214" s="206" t="s">
        <v>136</v>
      </c>
      <c r="D214" s="206" t="s">
        <v>190</v>
      </c>
      <c r="E214" s="206" t="s">
        <v>628</v>
      </c>
      <c r="F214" s="215" t="s">
        <v>10</v>
      </c>
      <c r="G214" s="215"/>
      <c r="H214" s="215"/>
      <c r="I214" s="215"/>
      <c r="J214" s="215"/>
      <c r="K214" s="215"/>
      <c r="L214" s="215"/>
      <c r="M214" s="215"/>
      <c r="N214" s="206" t="s">
        <v>1</v>
      </c>
      <c r="O214" s="206" t="s">
        <v>186</v>
      </c>
      <c r="P214" s="209" t="s">
        <v>2</v>
      </c>
      <c r="Q214" s="202" t="s">
        <v>771</v>
      </c>
      <c r="R214" s="202"/>
      <c r="S214" s="202"/>
      <c r="T214" s="203"/>
    </row>
    <row r="215" spans="1:20" ht="14.25">
      <c r="A215" s="213"/>
      <c r="B215" s="207"/>
      <c r="C215" s="207"/>
      <c r="D215" s="207"/>
      <c r="E215" s="207"/>
      <c r="F215" s="216"/>
      <c r="G215" s="216"/>
      <c r="H215" s="216"/>
      <c r="I215" s="216"/>
      <c r="J215" s="216"/>
      <c r="K215" s="216"/>
      <c r="L215" s="216"/>
      <c r="M215" s="216"/>
      <c r="N215" s="207"/>
      <c r="O215" s="207"/>
      <c r="P215" s="210"/>
      <c r="Q215" s="204" t="s">
        <v>630</v>
      </c>
      <c r="R215" s="204"/>
      <c r="S215" s="204"/>
      <c r="T215" s="205"/>
    </row>
    <row r="216" spans="1:20" ht="29.25" thickBot="1">
      <c r="A216" s="214"/>
      <c r="B216" s="208"/>
      <c r="C216" s="208"/>
      <c r="D216" s="208"/>
      <c r="E216" s="208"/>
      <c r="F216" s="99" t="s">
        <v>3</v>
      </c>
      <c r="G216" s="99" t="s">
        <v>4</v>
      </c>
      <c r="H216" s="99" t="s">
        <v>5</v>
      </c>
      <c r="I216" s="100" t="s">
        <v>6</v>
      </c>
      <c r="J216" s="99" t="s">
        <v>656</v>
      </c>
      <c r="K216" s="100" t="s">
        <v>7</v>
      </c>
      <c r="L216" s="99" t="s">
        <v>8</v>
      </c>
      <c r="M216" s="99" t="s">
        <v>9</v>
      </c>
      <c r="N216" s="208"/>
      <c r="O216" s="208"/>
      <c r="P216" s="211"/>
      <c r="Q216" s="164" t="s">
        <v>631</v>
      </c>
      <c r="R216" s="101" t="s">
        <v>187</v>
      </c>
      <c r="S216" s="101" t="s">
        <v>752</v>
      </c>
      <c r="T216" s="170" t="s">
        <v>632</v>
      </c>
    </row>
    <row r="217" spans="1:21" ht="18">
      <c r="A217" s="24" t="s">
        <v>194</v>
      </c>
      <c r="B217" s="26" t="s">
        <v>215</v>
      </c>
      <c r="C217" s="26" t="s">
        <v>216</v>
      </c>
      <c r="D217" s="26" t="s">
        <v>735</v>
      </c>
      <c r="E217" s="26" t="s">
        <v>217</v>
      </c>
      <c r="F217" s="4" t="s">
        <v>153</v>
      </c>
      <c r="G217" s="4" t="s">
        <v>154</v>
      </c>
      <c r="H217" s="4" t="s">
        <v>13</v>
      </c>
      <c r="I217" s="4" t="s">
        <v>14</v>
      </c>
      <c r="J217" s="11" t="s">
        <v>155</v>
      </c>
      <c r="K217" s="4"/>
      <c r="L217" s="4"/>
      <c r="M217" s="4"/>
      <c r="N217" s="4">
        <v>97724102</v>
      </c>
      <c r="O217" s="4" t="s">
        <v>19</v>
      </c>
      <c r="P217" s="38">
        <v>30</v>
      </c>
      <c r="Q217" s="133">
        <v>18882.432</v>
      </c>
      <c r="R217" s="45"/>
      <c r="S217" s="45"/>
      <c r="T217" s="171">
        <f>Q217</f>
        <v>18882.432</v>
      </c>
      <c r="U217" s="132"/>
    </row>
    <row r="218" spans="1:21" ht="18.75" thickBot="1">
      <c r="A218" s="24" t="s">
        <v>194</v>
      </c>
      <c r="B218" s="4" t="s">
        <v>201</v>
      </c>
      <c r="C218" s="4" t="s">
        <v>202</v>
      </c>
      <c r="D218" s="4" t="s">
        <v>200</v>
      </c>
      <c r="E218" s="4" t="s">
        <v>203</v>
      </c>
      <c r="F218" s="4" t="s">
        <v>153</v>
      </c>
      <c r="G218" s="4" t="s">
        <v>12</v>
      </c>
      <c r="H218" s="4" t="s">
        <v>13</v>
      </c>
      <c r="I218" s="4" t="s">
        <v>14</v>
      </c>
      <c r="J218" s="11" t="s">
        <v>132</v>
      </c>
      <c r="K218" s="4"/>
      <c r="L218" s="4"/>
      <c r="M218" s="4"/>
      <c r="N218" s="4">
        <v>97724098</v>
      </c>
      <c r="O218" s="4" t="s">
        <v>19</v>
      </c>
      <c r="P218" s="38">
        <v>12</v>
      </c>
      <c r="Q218" s="133">
        <v>23078.528000000002</v>
      </c>
      <c r="R218" s="45"/>
      <c r="S218" s="45"/>
      <c r="T218" s="171">
        <f>Q218</f>
        <v>23078.528000000002</v>
      </c>
      <c r="U218" s="132"/>
    </row>
    <row r="219" spans="2:20" ht="15" thickBot="1">
      <c r="B219" s="14" t="s">
        <v>140</v>
      </c>
      <c r="C219" s="15" t="s">
        <v>156</v>
      </c>
      <c r="D219" s="15"/>
      <c r="E219" s="5"/>
      <c r="S219" s="48" t="s">
        <v>188</v>
      </c>
      <c r="T219" s="172">
        <f>T217+T218</f>
        <v>41960.96000000001</v>
      </c>
    </row>
    <row r="220" spans="2:5" ht="14.25">
      <c r="B220" s="17"/>
      <c r="C220" s="2" t="s">
        <v>157</v>
      </c>
      <c r="D220" s="2"/>
      <c r="E220" s="7" t="s">
        <v>761</v>
      </c>
    </row>
    <row r="221" spans="2:5" ht="42.75" customHeight="1">
      <c r="B221" s="17"/>
      <c r="C221" s="2" t="s">
        <v>144</v>
      </c>
      <c r="D221" s="2"/>
      <c r="E221" s="7"/>
    </row>
    <row r="222" spans="2:5" ht="36.75" customHeight="1">
      <c r="B222" s="19"/>
      <c r="C222" s="8" t="s">
        <v>158</v>
      </c>
      <c r="D222" s="8"/>
      <c r="E222" s="9"/>
    </row>
    <row r="223" spans="1:21" s="10" customFormat="1" ht="14.25">
      <c r="A223" s="1"/>
      <c r="E223" s="1"/>
      <c r="F223" s="1"/>
      <c r="G223" s="1"/>
      <c r="H223" s="1"/>
      <c r="I223" s="1"/>
      <c r="J223" s="12"/>
      <c r="K223" s="1"/>
      <c r="L223" s="1"/>
      <c r="M223" s="1"/>
      <c r="N223" s="1"/>
      <c r="O223" s="1"/>
      <c r="P223" s="37"/>
      <c r="Q223" s="1"/>
      <c r="R223" s="1"/>
      <c r="S223" s="1"/>
      <c r="T223" s="166"/>
      <c r="U223" s="1"/>
    </row>
    <row r="224" spans="2:4" ht="56.25" customHeight="1">
      <c r="B224" s="2"/>
      <c r="C224" s="2"/>
      <c r="D224" s="2"/>
    </row>
    <row r="225" spans="1:21" s="10" customFormat="1" ht="15" thickBot="1">
      <c r="A225" s="1"/>
      <c r="E225" s="1"/>
      <c r="F225" s="1"/>
      <c r="G225" s="1"/>
      <c r="H225" s="1"/>
      <c r="I225" s="1"/>
      <c r="J225" s="12"/>
      <c r="K225" s="1"/>
      <c r="L225" s="1"/>
      <c r="M225" s="1"/>
      <c r="N225" s="1"/>
      <c r="O225" s="1"/>
      <c r="P225" s="37"/>
      <c r="Q225" s="1"/>
      <c r="R225" s="1"/>
      <c r="S225" s="1"/>
      <c r="T225" s="166"/>
      <c r="U225" s="1"/>
    </row>
    <row r="226" spans="1:20" ht="14.25">
      <c r="A226" s="212" t="s">
        <v>0</v>
      </c>
      <c r="B226" s="206" t="s">
        <v>189</v>
      </c>
      <c r="C226" s="206" t="s">
        <v>136</v>
      </c>
      <c r="D226" s="206" t="s">
        <v>190</v>
      </c>
      <c r="E226" s="206" t="s">
        <v>628</v>
      </c>
      <c r="F226" s="215" t="s">
        <v>10</v>
      </c>
      <c r="G226" s="215"/>
      <c r="H226" s="215"/>
      <c r="I226" s="215"/>
      <c r="J226" s="215"/>
      <c r="K226" s="215"/>
      <c r="L226" s="215"/>
      <c r="M226" s="215"/>
      <c r="N226" s="206" t="s">
        <v>1</v>
      </c>
      <c r="O226" s="206" t="s">
        <v>186</v>
      </c>
      <c r="P226" s="209" t="s">
        <v>2</v>
      </c>
      <c r="Q226" s="202" t="s">
        <v>771</v>
      </c>
      <c r="R226" s="202"/>
      <c r="S226" s="202"/>
      <c r="T226" s="203"/>
    </row>
    <row r="227" spans="1:20" ht="14.25">
      <c r="A227" s="213"/>
      <c r="B227" s="207"/>
      <c r="C227" s="207"/>
      <c r="D227" s="207"/>
      <c r="E227" s="207"/>
      <c r="F227" s="216"/>
      <c r="G227" s="216"/>
      <c r="H227" s="216"/>
      <c r="I227" s="216"/>
      <c r="J227" s="216"/>
      <c r="K227" s="216"/>
      <c r="L227" s="216"/>
      <c r="M227" s="216"/>
      <c r="N227" s="207"/>
      <c r="O227" s="207"/>
      <c r="P227" s="210"/>
      <c r="Q227" s="204" t="s">
        <v>630</v>
      </c>
      <c r="R227" s="204"/>
      <c r="S227" s="204"/>
      <c r="T227" s="205"/>
    </row>
    <row r="228" spans="1:20" ht="29.25" thickBot="1">
      <c r="A228" s="214"/>
      <c r="B228" s="208"/>
      <c r="C228" s="208"/>
      <c r="D228" s="208"/>
      <c r="E228" s="208"/>
      <c r="F228" s="99" t="s">
        <v>3</v>
      </c>
      <c r="G228" s="99" t="s">
        <v>4</v>
      </c>
      <c r="H228" s="99" t="s">
        <v>5</v>
      </c>
      <c r="I228" s="100" t="s">
        <v>6</v>
      </c>
      <c r="J228" s="99" t="s">
        <v>656</v>
      </c>
      <c r="K228" s="100" t="s">
        <v>7</v>
      </c>
      <c r="L228" s="99" t="s">
        <v>8</v>
      </c>
      <c r="M228" s="99" t="s">
        <v>9</v>
      </c>
      <c r="N228" s="208"/>
      <c r="O228" s="208"/>
      <c r="P228" s="211"/>
      <c r="Q228" s="164" t="s">
        <v>631</v>
      </c>
      <c r="R228" s="101" t="s">
        <v>187</v>
      </c>
      <c r="S228" s="101" t="s">
        <v>752</v>
      </c>
      <c r="T228" s="170" t="s">
        <v>632</v>
      </c>
    </row>
    <row r="229" spans="1:21" ht="18.75" thickBot="1">
      <c r="A229" s="24" t="s">
        <v>194</v>
      </c>
      <c r="B229" s="4" t="s">
        <v>221</v>
      </c>
      <c r="C229" s="11" t="s">
        <v>222</v>
      </c>
      <c r="D229" s="28" t="s">
        <v>223</v>
      </c>
      <c r="E229" s="4" t="s">
        <v>224</v>
      </c>
      <c r="F229" s="4" t="s">
        <v>153</v>
      </c>
      <c r="G229" s="4" t="s">
        <v>12</v>
      </c>
      <c r="H229" s="4" t="s">
        <v>13</v>
      </c>
      <c r="I229" s="4" t="s">
        <v>14</v>
      </c>
      <c r="J229" s="11" t="s">
        <v>159</v>
      </c>
      <c r="K229" s="4"/>
      <c r="L229" s="4"/>
      <c r="M229" s="4"/>
      <c r="N229" s="4">
        <v>97723219</v>
      </c>
      <c r="O229" s="4" t="s">
        <v>19</v>
      </c>
      <c r="P229" s="38">
        <v>30</v>
      </c>
      <c r="Q229" s="133">
        <v>9955.333333333334</v>
      </c>
      <c r="R229" s="45"/>
      <c r="S229" s="45"/>
      <c r="T229" s="171">
        <f>Q229</f>
        <v>9955.333333333334</v>
      </c>
      <c r="U229" s="132"/>
    </row>
    <row r="230" spans="2:20" ht="15" thickBot="1">
      <c r="B230" s="14" t="s">
        <v>140</v>
      </c>
      <c r="C230" s="15" t="s">
        <v>160</v>
      </c>
      <c r="D230" s="16"/>
      <c r="S230" s="48" t="s">
        <v>188</v>
      </c>
      <c r="T230" s="172">
        <f>SUM(T229)</f>
        <v>9955.333333333334</v>
      </c>
    </row>
    <row r="231" spans="2:5" ht="14.25">
      <c r="B231" s="17"/>
      <c r="C231" s="2" t="s">
        <v>739</v>
      </c>
      <c r="D231" s="18"/>
      <c r="E231" s="1" t="s">
        <v>761</v>
      </c>
    </row>
    <row r="232" spans="2:4" ht="41.25" customHeight="1">
      <c r="B232" s="17"/>
      <c r="C232" s="2" t="s">
        <v>144</v>
      </c>
      <c r="D232" s="18"/>
    </row>
    <row r="233" spans="2:4" ht="36" customHeight="1">
      <c r="B233" s="19"/>
      <c r="C233" s="8" t="s">
        <v>161</v>
      </c>
      <c r="D233" s="20"/>
    </row>
    <row r="234" ht="42.75" customHeight="1"/>
    <row r="235" spans="1:21" s="10" customFormat="1" ht="15" thickBot="1">
      <c r="A235" s="1"/>
      <c r="E235" s="1"/>
      <c r="F235" s="1"/>
      <c r="G235" s="1"/>
      <c r="H235" s="1"/>
      <c r="I235" s="1"/>
      <c r="J235" s="12"/>
      <c r="K235" s="1"/>
      <c r="L235" s="1"/>
      <c r="M235" s="1"/>
      <c r="N235" s="1"/>
      <c r="O235" s="1"/>
      <c r="P235" s="37"/>
      <c r="Q235" s="1"/>
      <c r="R235" s="1"/>
      <c r="S235" s="1"/>
      <c r="T235" s="166"/>
      <c r="U235" s="1"/>
    </row>
    <row r="236" spans="1:21" s="10" customFormat="1" ht="14.25">
      <c r="A236" s="212" t="s">
        <v>0</v>
      </c>
      <c r="B236" s="206" t="s">
        <v>189</v>
      </c>
      <c r="C236" s="206" t="s">
        <v>136</v>
      </c>
      <c r="D236" s="206" t="s">
        <v>190</v>
      </c>
      <c r="E236" s="206" t="s">
        <v>628</v>
      </c>
      <c r="F236" s="215" t="s">
        <v>10</v>
      </c>
      <c r="G236" s="215"/>
      <c r="H236" s="215"/>
      <c r="I236" s="215"/>
      <c r="J236" s="215"/>
      <c r="K236" s="215"/>
      <c r="L236" s="215"/>
      <c r="M236" s="215"/>
      <c r="N236" s="206" t="s">
        <v>1</v>
      </c>
      <c r="O236" s="206" t="s">
        <v>186</v>
      </c>
      <c r="P236" s="209" t="s">
        <v>2</v>
      </c>
      <c r="Q236" s="202" t="s">
        <v>771</v>
      </c>
      <c r="R236" s="202"/>
      <c r="S236" s="202"/>
      <c r="T236" s="203"/>
      <c r="U236" s="1"/>
    </row>
    <row r="237" spans="1:20" ht="14.25">
      <c r="A237" s="213"/>
      <c r="B237" s="207"/>
      <c r="C237" s="207"/>
      <c r="D237" s="207"/>
      <c r="E237" s="207"/>
      <c r="F237" s="216"/>
      <c r="G237" s="216"/>
      <c r="H237" s="216"/>
      <c r="I237" s="216"/>
      <c r="J237" s="216"/>
      <c r="K237" s="216"/>
      <c r="L237" s="216"/>
      <c r="M237" s="216"/>
      <c r="N237" s="207"/>
      <c r="O237" s="207"/>
      <c r="P237" s="210"/>
      <c r="Q237" s="204" t="s">
        <v>630</v>
      </c>
      <c r="R237" s="204"/>
      <c r="S237" s="204"/>
      <c r="T237" s="205"/>
    </row>
    <row r="238" spans="1:20" ht="29.25" thickBot="1">
      <c r="A238" s="214"/>
      <c r="B238" s="208"/>
      <c r="C238" s="208"/>
      <c r="D238" s="208"/>
      <c r="E238" s="208"/>
      <c r="F238" s="99" t="s">
        <v>3</v>
      </c>
      <c r="G238" s="99" t="s">
        <v>4</v>
      </c>
      <c r="H238" s="99" t="s">
        <v>5</v>
      </c>
      <c r="I238" s="100" t="s">
        <v>6</v>
      </c>
      <c r="J238" s="99" t="s">
        <v>656</v>
      </c>
      <c r="K238" s="100" t="s">
        <v>7</v>
      </c>
      <c r="L238" s="99" t="s">
        <v>8</v>
      </c>
      <c r="M238" s="99" t="s">
        <v>9</v>
      </c>
      <c r="N238" s="208"/>
      <c r="O238" s="208"/>
      <c r="P238" s="211"/>
      <c r="Q238" s="164" t="s">
        <v>631</v>
      </c>
      <c r="R238" s="101" t="s">
        <v>187</v>
      </c>
      <c r="S238" s="101" t="s">
        <v>752</v>
      </c>
      <c r="T238" s="170" t="s">
        <v>632</v>
      </c>
    </row>
    <row r="239" spans="1:21" ht="18">
      <c r="A239" s="24" t="s">
        <v>194</v>
      </c>
      <c r="B239" s="4" t="s">
        <v>204</v>
      </c>
      <c r="C239" s="4" t="s">
        <v>208</v>
      </c>
      <c r="D239" s="4" t="s">
        <v>209</v>
      </c>
      <c r="E239" s="4" t="s">
        <v>210</v>
      </c>
      <c r="F239" s="4" t="s">
        <v>174</v>
      </c>
      <c r="G239" s="4" t="s">
        <v>12</v>
      </c>
      <c r="H239" s="4" t="s">
        <v>13</v>
      </c>
      <c r="I239" s="4" t="s">
        <v>14</v>
      </c>
      <c r="J239" s="11" t="s">
        <v>14</v>
      </c>
      <c r="K239" s="4" t="s">
        <v>150</v>
      </c>
      <c r="L239" s="4">
        <v>24</v>
      </c>
      <c r="M239" s="4"/>
      <c r="N239" s="4">
        <v>93079111</v>
      </c>
      <c r="O239" s="4" t="s">
        <v>19</v>
      </c>
      <c r="P239" s="38">
        <v>30</v>
      </c>
      <c r="Q239" s="133">
        <v>6304.666666666667</v>
      </c>
      <c r="R239" s="45"/>
      <c r="S239" s="45"/>
      <c r="T239" s="171">
        <f>Q239</f>
        <v>6304.666666666667</v>
      </c>
      <c r="U239" s="132"/>
    </row>
    <row r="240" spans="1:21" ht="18.75" thickBot="1">
      <c r="A240" s="24" t="s">
        <v>194</v>
      </c>
      <c r="B240" s="4" t="s">
        <v>204</v>
      </c>
      <c r="C240" s="4" t="s">
        <v>205</v>
      </c>
      <c r="D240" s="4" t="s">
        <v>206</v>
      </c>
      <c r="E240" s="4" t="s">
        <v>207</v>
      </c>
      <c r="F240" s="4" t="s">
        <v>174</v>
      </c>
      <c r="G240" s="4" t="s">
        <v>12</v>
      </c>
      <c r="H240" s="4" t="s">
        <v>13</v>
      </c>
      <c r="I240" s="4" t="s">
        <v>14</v>
      </c>
      <c r="J240" s="11" t="s">
        <v>14</v>
      </c>
      <c r="K240" s="4" t="s">
        <v>150</v>
      </c>
      <c r="L240" s="4">
        <v>24</v>
      </c>
      <c r="M240" s="4"/>
      <c r="N240" s="4">
        <v>95308201</v>
      </c>
      <c r="O240" s="25" t="s">
        <v>16</v>
      </c>
      <c r="P240" s="38">
        <v>40</v>
      </c>
      <c r="Q240" s="133">
        <v>26752.666666666668</v>
      </c>
      <c r="R240" s="45"/>
      <c r="S240" s="45"/>
      <c r="T240" s="171">
        <f>Q240</f>
        <v>26752.666666666668</v>
      </c>
      <c r="U240" s="132"/>
    </row>
    <row r="241" spans="2:20" ht="15" thickBot="1">
      <c r="B241" s="17" t="s">
        <v>140</v>
      </c>
      <c r="C241" s="2" t="s">
        <v>762</v>
      </c>
      <c r="D241" s="18"/>
      <c r="S241" s="48" t="s">
        <v>188</v>
      </c>
      <c r="T241" s="172">
        <f>SUM(T239:T240)</f>
        <v>33057.333333333336</v>
      </c>
    </row>
    <row r="242" spans="2:4" ht="14.25">
      <c r="B242" s="17"/>
      <c r="C242" s="2" t="s">
        <v>162</v>
      </c>
      <c r="D242" s="18"/>
    </row>
    <row r="243" spans="2:4" ht="14.25">
      <c r="B243" s="17"/>
      <c r="C243" s="2" t="s">
        <v>144</v>
      </c>
      <c r="D243" s="18"/>
    </row>
    <row r="244" spans="2:4" ht="39" customHeight="1">
      <c r="B244" s="19"/>
      <c r="C244" s="8" t="s">
        <v>736</v>
      </c>
      <c r="D244" s="20"/>
    </row>
    <row r="245" ht="42.75" customHeight="1"/>
    <row r="246" spans="1:21" s="10" customFormat="1" ht="15" thickBot="1">
      <c r="A246" s="1"/>
      <c r="E246" s="1"/>
      <c r="F246" s="1"/>
      <c r="G246" s="1"/>
      <c r="H246" s="1"/>
      <c r="I246" s="1"/>
      <c r="J246" s="12"/>
      <c r="K246" s="1"/>
      <c r="L246" s="1"/>
      <c r="M246" s="1"/>
      <c r="N246" s="1"/>
      <c r="O246" s="1"/>
      <c r="P246" s="37"/>
      <c r="Q246" s="1"/>
      <c r="R246" s="1"/>
      <c r="S246" s="1"/>
      <c r="T246" s="166"/>
      <c r="U246" s="1"/>
    </row>
    <row r="247" spans="1:21" s="10" customFormat="1" ht="14.25">
      <c r="A247" s="212" t="s">
        <v>0</v>
      </c>
      <c r="B247" s="206" t="s">
        <v>189</v>
      </c>
      <c r="C247" s="206" t="s">
        <v>136</v>
      </c>
      <c r="D247" s="206" t="s">
        <v>190</v>
      </c>
      <c r="E247" s="206" t="s">
        <v>628</v>
      </c>
      <c r="F247" s="215" t="s">
        <v>10</v>
      </c>
      <c r="G247" s="215"/>
      <c r="H247" s="215"/>
      <c r="I247" s="215"/>
      <c r="J247" s="215"/>
      <c r="K247" s="215"/>
      <c r="L247" s="215"/>
      <c r="M247" s="215"/>
      <c r="N247" s="206" t="s">
        <v>1</v>
      </c>
      <c r="O247" s="206" t="s">
        <v>186</v>
      </c>
      <c r="P247" s="209" t="s">
        <v>2</v>
      </c>
      <c r="Q247" s="202" t="s">
        <v>771</v>
      </c>
      <c r="R247" s="202"/>
      <c r="S247" s="202"/>
      <c r="T247" s="203"/>
      <c r="U247" s="1"/>
    </row>
    <row r="248" spans="1:20" ht="14.25">
      <c r="A248" s="213"/>
      <c r="B248" s="207"/>
      <c r="C248" s="207"/>
      <c r="D248" s="207"/>
      <c r="E248" s="207"/>
      <c r="F248" s="216"/>
      <c r="G248" s="216"/>
      <c r="H248" s="216"/>
      <c r="I248" s="216"/>
      <c r="J248" s="216"/>
      <c r="K248" s="216"/>
      <c r="L248" s="216"/>
      <c r="M248" s="216"/>
      <c r="N248" s="207"/>
      <c r="O248" s="207"/>
      <c r="P248" s="210"/>
      <c r="Q248" s="204" t="s">
        <v>630</v>
      </c>
      <c r="R248" s="204"/>
      <c r="S248" s="204"/>
      <c r="T248" s="205"/>
    </row>
    <row r="249" spans="1:20" ht="29.25" thickBot="1">
      <c r="A249" s="214"/>
      <c r="B249" s="208"/>
      <c r="C249" s="208"/>
      <c r="D249" s="208"/>
      <c r="E249" s="208"/>
      <c r="F249" s="99" t="s">
        <v>3</v>
      </c>
      <c r="G249" s="99" t="s">
        <v>4</v>
      </c>
      <c r="H249" s="99" t="s">
        <v>5</v>
      </c>
      <c r="I249" s="100" t="s">
        <v>6</v>
      </c>
      <c r="J249" s="99" t="s">
        <v>656</v>
      </c>
      <c r="K249" s="100" t="s">
        <v>7</v>
      </c>
      <c r="L249" s="99" t="s">
        <v>8</v>
      </c>
      <c r="M249" s="99" t="s">
        <v>9</v>
      </c>
      <c r="N249" s="208"/>
      <c r="O249" s="208"/>
      <c r="P249" s="211"/>
      <c r="Q249" s="164" t="s">
        <v>631</v>
      </c>
      <c r="R249" s="101" t="s">
        <v>187</v>
      </c>
      <c r="S249" s="101" t="s">
        <v>752</v>
      </c>
      <c r="T249" s="170" t="s">
        <v>632</v>
      </c>
    </row>
    <row r="250" spans="1:20" ht="18">
      <c r="A250" s="24" t="s">
        <v>194</v>
      </c>
      <c r="B250" s="4" t="s">
        <v>193</v>
      </c>
      <c r="C250" s="4" t="s">
        <v>191</v>
      </c>
      <c r="D250" s="4" t="s">
        <v>199</v>
      </c>
      <c r="E250" s="4" t="s">
        <v>192</v>
      </c>
      <c r="F250" s="4" t="s">
        <v>153</v>
      </c>
      <c r="G250" s="4" t="s">
        <v>12</v>
      </c>
      <c r="H250" s="4" t="s">
        <v>13</v>
      </c>
      <c r="I250" s="4" t="s">
        <v>14</v>
      </c>
      <c r="J250" s="80" t="s">
        <v>111</v>
      </c>
      <c r="K250" s="4"/>
      <c r="L250" s="4"/>
      <c r="M250" s="4"/>
      <c r="N250" s="4">
        <v>94025714</v>
      </c>
      <c r="O250" s="4" t="s">
        <v>19</v>
      </c>
      <c r="P250" s="38">
        <v>15</v>
      </c>
      <c r="Q250" s="133">
        <v>11.333333333333334</v>
      </c>
      <c r="R250" s="45"/>
      <c r="S250" s="45"/>
      <c r="T250" s="171">
        <f>Q250</f>
        <v>11.333333333333334</v>
      </c>
    </row>
    <row r="251" spans="1:21" ht="18.75" thickBot="1">
      <c r="A251" s="24" t="s">
        <v>194</v>
      </c>
      <c r="B251" s="4" t="s">
        <v>193</v>
      </c>
      <c r="C251" s="4" t="s">
        <v>195</v>
      </c>
      <c r="D251" s="4" t="s">
        <v>196</v>
      </c>
      <c r="E251" s="4" t="s">
        <v>198</v>
      </c>
      <c r="F251" s="4" t="s">
        <v>153</v>
      </c>
      <c r="G251" s="4" t="s">
        <v>12</v>
      </c>
      <c r="H251" s="4" t="s">
        <v>13</v>
      </c>
      <c r="I251" s="4" t="s">
        <v>14</v>
      </c>
      <c r="J251" s="80" t="s">
        <v>111</v>
      </c>
      <c r="K251" s="4"/>
      <c r="L251" s="4"/>
      <c r="M251" s="4"/>
      <c r="N251" s="4">
        <v>93079200</v>
      </c>
      <c r="O251" s="4" t="s">
        <v>19</v>
      </c>
      <c r="P251" s="38">
        <v>30</v>
      </c>
      <c r="Q251" s="133">
        <v>11002.666666666666</v>
      </c>
      <c r="R251" s="45"/>
      <c r="S251" s="45"/>
      <c r="T251" s="171">
        <f>Q251</f>
        <v>11002.666666666666</v>
      </c>
      <c r="U251" s="132"/>
    </row>
    <row r="252" spans="2:20" ht="15" thickBot="1">
      <c r="B252" s="14" t="s">
        <v>140</v>
      </c>
      <c r="C252" s="15" t="s">
        <v>153</v>
      </c>
      <c r="D252" s="16"/>
      <c r="S252" s="48" t="s">
        <v>188</v>
      </c>
      <c r="T252" s="172">
        <f>SUM(T250:T251)</f>
        <v>11014</v>
      </c>
    </row>
    <row r="253" spans="2:4" ht="14.25">
      <c r="B253" s="17"/>
      <c r="C253" s="2" t="s">
        <v>181</v>
      </c>
      <c r="D253" s="18"/>
    </row>
    <row r="254" spans="2:4" ht="14.25">
      <c r="B254" s="17"/>
      <c r="C254" s="2" t="s">
        <v>182</v>
      </c>
      <c r="D254" s="18"/>
    </row>
    <row r="255" spans="2:4" ht="14.25">
      <c r="B255" s="17"/>
      <c r="C255" s="2" t="s">
        <v>144</v>
      </c>
      <c r="D255" s="18"/>
    </row>
    <row r="256" spans="2:4" ht="45" customHeight="1">
      <c r="B256" s="19"/>
      <c r="C256" s="8" t="s">
        <v>183</v>
      </c>
      <c r="D256" s="20"/>
    </row>
    <row r="257" ht="39.75" customHeight="1"/>
    <row r="258" spans="2:5" ht="42.75" customHeight="1">
      <c r="B258" s="2"/>
      <c r="C258" s="2"/>
      <c r="D258" s="2"/>
      <c r="E258" s="6"/>
    </row>
    <row r="259" spans="1:21" s="10" customFormat="1" ht="15" thickBot="1">
      <c r="A259" s="1"/>
      <c r="E259" s="1"/>
      <c r="F259" s="1"/>
      <c r="G259" s="1"/>
      <c r="H259" s="1"/>
      <c r="I259" s="1"/>
      <c r="J259" s="12"/>
      <c r="K259" s="1"/>
      <c r="L259" s="1"/>
      <c r="M259" s="1"/>
      <c r="N259" s="1"/>
      <c r="O259" s="1"/>
      <c r="P259" s="37"/>
      <c r="Q259" s="1"/>
      <c r="R259" s="1"/>
      <c r="S259" s="1"/>
      <c r="T259" s="166"/>
      <c r="U259" s="1"/>
    </row>
    <row r="260" spans="1:20" ht="14.25">
      <c r="A260" s="212" t="s">
        <v>0</v>
      </c>
      <c r="B260" s="206" t="s">
        <v>189</v>
      </c>
      <c r="C260" s="206" t="s">
        <v>136</v>
      </c>
      <c r="D260" s="206" t="s">
        <v>190</v>
      </c>
      <c r="E260" s="206" t="s">
        <v>628</v>
      </c>
      <c r="F260" s="215" t="s">
        <v>10</v>
      </c>
      <c r="G260" s="215"/>
      <c r="H260" s="215"/>
      <c r="I260" s="215"/>
      <c r="J260" s="215"/>
      <c r="K260" s="215"/>
      <c r="L260" s="215"/>
      <c r="M260" s="215"/>
      <c r="N260" s="206" t="s">
        <v>1</v>
      </c>
      <c r="O260" s="206" t="s">
        <v>186</v>
      </c>
      <c r="P260" s="209" t="s">
        <v>2</v>
      </c>
      <c r="Q260" s="202" t="s">
        <v>771</v>
      </c>
      <c r="R260" s="202"/>
      <c r="S260" s="202"/>
      <c r="T260" s="203"/>
    </row>
    <row r="261" spans="1:20" ht="14.25">
      <c r="A261" s="213"/>
      <c r="B261" s="207"/>
      <c r="C261" s="207"/>
      <c r="D261" s="207"/>
      <c r="E261" s="207"/>
      <c r="F261" s="216"/>
      <c r="G261" s="216"/>
      <c r="H261" s="216"/>
      <c r="I261" s="216"/>
      <c r="J261" s="216"/>
      <c r="K261" s="216"/>
      <c r="L261" s="216"/>
      <c r="M261" s="216"/>
      <c r="N261" s="207"/>
      <c r="O261" s="207"/>
      <c r="P261" s="210"/>
      <c r="Q261" s="204" t="s">
        <v>630</v>
      </c>
      <c r="R261" s="204"/>
      <c r="S261" s="204"/>
      <c r="T261" s="205"/>
    </row>
    <row r="262" spans="1:20" ht="29.25" thickBot="1">
      <c r="A262" s="214"/>
      <c r="B262" s="208"/>
      <c r="C262" s="208"/>
      <c r="D262" s="208"/>
      <c r="E262" s="208"/>
      <c r="F262" s="99" t="s">
        <v>3</v>
      </c>
      <c r="G262" s="99" t="s">
        <v>4</v>
      </c>
      <c r="H262" s="99" t="s">
        <v>5</v>
      </c>
      <c r="I262" s="100" t="s">
        <v>6</v>
      </c>
      <c r="J262" s="99" t="s">
        <v>656</v>
      </c>
      <c r="K262" s="100" t="s">
        <v>7</v>
      </c>
      <c r="L262" s="99" t="s">
        <v>8</v>
      </c>
      <c r="M262" s="99" t="s">
        <v>9</v>
      </c>
      <c r="N262" s="208"/>
      <c r="O262" s="208"/>
      <c r="P262" s="211"/>
      <c r="Q262" s="164" t="s">
        <v>631</v>
      </c>
      <c r="R262" s="101" t="s">
        <v>187</v>
      </c>
      <c r="S262" s="101" t="s">
        <v>752</v>
      </c>
      <c r="T262" s="170" t="s">
        <v>632</v>
      </c>
    </row>
    <row r="263" spans="1:21" ht="18.75" thickBot="1">
      <c r="A263" s="24" t="s">
        <v>194</v>
      </c>
      <c r="B263" s="26" t="s">
        <v>211</v>
      </c>
      <c r="C263" s="4" t="s">
        <v>212</v>
      </c>
      <c r="D263" s="4" t="s">
        <v>213</v>
      </c>
      <c r="E263" s="4" t="s">
        <v>214</v>
      </c>
      <c r="F263" s="4" t="s">
        <v>165</v>
      </c>
      <c r="G263" s="4" t="s">
        <v>12</v>
      </c>
      <c r="H263" s="4" t="s">
        <v>13</v>
      </c>
      <c r="I263" s="4" t="s">
        <v>14</v>
      </c>
      <c r="J263" s="11" t="s">
        <v>14</v>
      </c>
      <c r="K263" s="4" t="s">
        <v>36</v>
      </c>
      <c r="L263" s="4">
        <v>17</v>
      </c>
      <c r="M263" s="4"/>
      <c r="N263" s="4">
        <v>95758835</v>
      </c>
      <c r="O263" s="4" t="s">
        <v>19</v>
      </c>
      <c r="P263" s="38">
        <v>40</v>
      </c>
      <c r="Q263" s="133">
        <v>24245.68533333333</v>
      </c>
      <c r="R263" s="45"/>
      <c r="S263" s="45"/>
      <c r="T263" s="171">
        <f>Q263</f>
        <v>24245.68533333333</v>
      </c>
      <c r="U263" s="132"/>
    </row>
    <row r="264" spans="2:20" ht="15" thickBot="1">
      <c r="B264" s="14" t="s">
        <v>140</v>
      </c>
      <c r="C264" s="15" t="s">
        <v>165</v>
      </c>
      <c r="D264" s="15"/>
      <c r="E264" s="5"/>
      <c r="S264" s="48" t="s">
        <v>188</v>
      </c>
      <c r="T264" s="172">
        <f>SUM(T263)</f>
        <v>24245.68533333333</v>
      </c>
    </row>
    <row r="265" spans="2:5" ht="14.25">
      <c r="B265" s="17"/>
      <c r="C265" s="2" t="s">
        <v>166</v>
      </c>
      <c r="D265" s="2"/>
      <c r="E265" s="7"/>
    </row>
    <row r="266" spans="2:5" ht="14.25">
      <c r="B266" s="17"/>
      <c r="C266" s="2" t="s">
        <v>163</v>
      </c>
      <c r="D266" s="2"/>
      <c r="E266" s="7"/>
    </row>
    <row r="267" spans="2:5" ht="42" customHeight="1">
      <c r="B267" s="17"/>
      <c r="C267" s="2" t="s">
        <v>144</v>
      </c>
      <c r="D267" s="2"/>
      <c r="E267" s="7"/>
    </row>
    <row r="268" spans="2:5" ht="36.75" customHeight="1">
      <c r="B268" s="19"/>
      <c r="C268" s="8" t="s">
        <v>164</v>
      </c>
      <c r="D268" s="8"/>
      <c r="E268" s="9"/>
    </row>
    <row r="269" ht="42.75" customHeight="1"/>
    <row r="270" ht="45.75" customHeight="1" thickBot="1"/>
    <row r="271" spans="1:20" ht="14.25">
      <c r="A271" s="212" t="s">
        <v>0</v>
      </c>
      <c r="B271" s="206" t="s">
        <v>189</v>
      </c>
      <c r="C271" s="206" t="s">
        <v>136</v>
      </c>
      <c r="D271" s="206" t="s">
        <v>190</v>
      </c>
      <c r="E271" s="206" t="s">
        <v>628</v>
      </c>
      <c r="F271" s="215" t="s">
        <v>10</v>
      </c>
      <c r="G271" s="215"/>
      <c r="H271" s="215"/>
      <c r="I271" s="215"/>
      <c r="J271" s="215"/>
      <c r="K271" s="215"/>
      <c r="L271" s="215"/>
      <c r="M271" s="215"/>
      <c r="N271" s="206" t="s">
        <v>1</v>
      </c>
      <c r="O271" s="206" t="s">
        <v>186</v>
      </c>
      <c r="P271" s="209" t="s">
        <v>2</v>
      </c>
      <c r="Q271" s="202" t="s">
        <v>771</v>
      </c>
      <c r="R271" s="202"/>
      <c r="S271" s="202"/>
      <c r="T271" s="203"/>
    </row>
    <row r="272" spans="1:20" ht="14.25">
      <c r="A272" s="213"/>
      <c r="B272" s="207"/>
      <c r="C272" s="207"/>
      <c r="D272" s="207"/>
      <c r="E272" s="207"/>
      <c r="F272" s="216"/>
      <c r="G272" s="216"/>
      <c r="H272" s="216"/>
      <c r="I272" s="216"/>
      <c r="J272" s="216"/>
      <c r="K272" s="216"/>
      <c r="L272" s="216"/>
      <c r="M272" s="216"/>
      <c r="N272" s="207"/>
      <c r="O272" s="207"/>
      <c r="P272" s="210"/>
      <c r="Q272" s="204" t="s">
        <v>630</v>
      </c>
      <c r="R272" s="204"/>
      <c r="S272" s="204"/>
      <c r="T272" s="205"/>
    </row>
    <row r="273" spans="1:20" ht="29.25" thickBot="1">
      <c r="A273" s="214"/>
      <c r="B273" s="208"/>
      <c r="C273" s="208"/>
      <c r="D273" s="208"/>
      <c r="E273" s="208"/>
      <c r="F273" s="99" t="s">
        <v>3</v>
      </c>
      <c r="G273" s="99" t="s">
        <v>4</v>
      </c>
      <c r="H273" s="99" t="s">
        <v>5</v>
      </c>
      <c r="I273" s="100" t="s">
        <v>6</v>
      </c>
      <c r="J273" s="99" t="s">
        <v>656</v>
      </c>
      <c r="K273" s="100" t="s">
        <v>7</v>
      </c>
      <c r="L273" s="99" t="s">
        <v>8</v>
      </c>
      <c r="M273" s="99" t="s">
        <v>9</v>
      </c>
      <c r="N273" s="208"/>
      <c r="O273" s="208"/>
      <c r="P273" s="211"/>
      <c r="Q273" s="164" t="s">
        <v>631</v>
      </c>
      <c r="R273" s="101" t="s">
        <v>187</v>
      </c>
      <c r="S273" s="101" t="s">
        <v>752</v>
      </c>
      <c r="T273" s="170" t="s">
        <v>632</v>
      </c>
    </row>
    <row r="274" spans="1:21" ht="18.75" thickBot="1">
      <c r="A274" s="102" t="s">
        <v>194</v>
      </c>
      <c r="B274" s="103" t="s">
        <v>684</v>
      </c>
      <c r="C274" s="103" t="s">
        <v>685</v>
      </c>
      <c r="D274" s="103" t="s">
        <v>256</v>
      </c>
      <c r="E274" s="104" t="s">
        <v>686</v>
      </c>
      <c r="F274" s="104" t="s">
        <v>167</v>
      </c>
      <c r="G274" s="104" t="s">
        <v>12</v>
      </c>
      <c r="H274" s="104" t="s">
        <v>13</v>
      </c>
      <c r="I274" s="104" t="s">
        <v>14</v>
      </c>
      <c r="J274" s="105" t="s">
        <v>14</v>
      </c>
      <c r="K274" s="104" t="s">
        <v>687</v>
      </c>
      <c r="L274" s="104">
        <v>1</v>
      </c>
      <c r="M274" s="104"/>
      <c r="N274" s="104">
        <v>96205666</v>
      </c>
      <c r="O274" s="104" t="s">
        <v>19</v>
      </c>
      <c r="P274" s="106">
        <v>30</v>
      </c>
      <c r="Q274" s="133">
        <v>7507.333333333333</v>
      </c>
      <c r="R274" s="107"/>
      <c r="S274" s="107"/>
      <c r="T274" s="171">
        <f>Q274</f>
        <v>7507.333333333333</v>
      </c>
      <c r="U274" s="132"/>
    </row>
    <row r="275" spans="1:20" ht="15" thickBot="1">
      <c r="A275" s="108"/>
      <c r="B275" s="109" t="s">
        <v>140</v>
      </c>
      <c r="C275" s="110" t="s">
        <v>168</v>
      </c>
      <c r="D275" s="110"/>
      <c r="E275" s="111"/>
      <c r="F275" s="108"/>
      <c r="G275" s="108"/>
      <c r="H275" s="108"/>
      <c r="I275" s="108"/>
      <c r="J275" s="112"/>
      <c r="K275" s="108"/>
      <c r="L275" s="108"/>
      <c r="M275" s="108"/>
      <c r="N275" s="108"/>
      <c r="O275" s="108"/>
      <c r="P275" s="113"/>
      <c r="Q275" s="108"/>
      <c r="R275" s="108"/>
      <c r="S275" s="114" t="s">
        <v>188</v>
      </c>
      <c r="T275" s="173">
        <f>SUM(T274)</f>
        <v>7507.333333333333</v>
      </c>
    </row>
    <row r="276" spans="2:5" ht="14.25">
      <c r="B276" s="17"/>
      <c r="C276" s="115" t="s">
        <v>688</v>
      </c>
      <c r="D276" s="2"/>
      <c r="E276" s="18"/>
    </row>
    <row r="277" spans="2:5" ht="14.25">
      <c r="B277" s="17"/>
      <c r="C277" s="115" t="s">
        <v>144</v>
      </c>
      <c r="D277" s="2"/>
      <c r="E277" s="18"/>
    </row>
    <row r="278" spans="2:7" ht="43.5" customHeight="1">
      <c r="B278" s="19"/>
      <c r="C278" s="8" t="s">
        <v>169</v>
      </c>
      <c r="D278" s="8"/>
      <c r="E278" s="20"/>
      <c r="F278" s="10"/>
      <c r="G278" s="146"/>
    </row>
    <row r="279" ht="39.75" customHeight="1"/>
    <row r="280" ht="42.75" customHeight="1"/>
    <row r="281" spans="1:21" s="10" customFormat="1" ht="15" thickBot="1">
      <c r="A281" s="1"/>
      <c r="E281" s="1"/>
      <c r="F281" s="1"/>
      <c r="G281" s="1"/>
      <c r="H281" s="1"/>
      <c r="I281" s="1"/>
      <c r="J281" s="12"/>
      <c r="K281" s="1"/>
      <c r="L281" s="1"/>
      <c r="M281" s="1"/>
      <c r="N281" s="1"/>
      <c r="O281" s="1"/>
      <c r="P281" s="37"/>
      <c r="Q281" s="1"/>
      <c r="R281" s="1"/>
      <c r="S281" s="1"/>
      <c r="T281" s="166"/>
      <c r="U281" s="1"/>
    </row>
    <row r="282" spans="1:20" ht="14.25">
      <c r="A282" s="212" t="s">
        <v>0</v>
      </c>
      <c r="B282" s="206" t="s">
        <v>189</v>
      </c>
      <c r="C282" s="206" t="s">
        <v>136</v>
      </c>
      <c r="D282" s="206" t="s">
        <v>190</v>
      </c>
      <c r="E282" s="206" t="s">
        <v>628</v>
      </c>
      <c r="F282" s="215" t="s">
        <v>10</v>
      </c>
      <c r="G282" s="215"/>
      <c r="H282" s="215"/>
      <c r="I282" s="215"/>
      <c r="J282" s="215"/>
      <c r="K282" s="215"/>
      <c r="L282" s="215"/>
      <c r="M282" s="215"/>
      <c r="N282" s="206" t="s">
        <v>1</v>
      </c>
      <c r="O282" s="206" t="s">
        <v>186</v>
      </c>
      <c r="P282" s="209" t="s">
        <v>2</v>
      </c>
      <c r="Q282" s="202" t="s">
        <v>771</v>
      </c>
      <c r="R282" s="202"/>
      <c r="S282" s="202"/>
      <c r="T282" s="203"/>
    </row>
    <row r="283" spans="1:20" ht="14.25">
      <c r="A283" s="213"/>
      <c r="B283" s="207"/>
      <c r="C283" s="207"/>
      <c r="D283" s="207"/>
      <c r="E283" s="207"/>
      <c r="F283" s="216"/>
      <c r="G283" s="216"/>
      <c r="H283" s="216"/>
      <c r="I283" s="216"/>
      <c r="J283" s="216"/>
      <c r="K283" s="216"/>
      <c r="L283" s="216"/>
      <c r="M283" s="216"/>
      <c r="N283" s="207"/>
      <c r="O283" s="207"/>
      <c r="P283" s="210"/>
      <c r="Q283" s="204" t="s">
        <v>630</v>
      </c>
      <c r="R283" s="204"/>
      <c r="S283" s="204"/>
      <c r="T283" s="205"/>
    </row>
    <row r="284" spans="1:20" ht="29.25" thickBot="1">
      <c r="A284" s="214"/>
      <c r="B284" s="208"/>
      <c r="C284" s="208"/>
      <c r="D284" s="208"/>
      <c r="E284" s="208"/>
      <c r="F284" s="99" t="s">
        <v>3</v>
      </c>
      <c r="G284" s="99" t="s">
        <v>4</v>
      </c>
      <c r="H284" s="99" t="s">
        <v>5</v>
      </c>
      <c r="I284" s="100" t="s">
        <v>6</v>
      </c>
      <c r="J284" s="99" t="s">
        <v>656</v>
      </c>
      <c r="K284" s="100" t="s">
        <v>7</v>
      </c>
      <c r="L284" s="99" t="s">
        <v>8</v>
      </c>
      <c r="M284" s="99" t="s">
        <v>9</v>
      </c>
      <c r="N284" s="208"/>
      <c r="O284" s="208"/>
      <c r="P284" s="211"/>
      <c r="Q284" s="164" t="s">
        <v>631</v>
      </c>
      <c r="R284" s="101" t="s">
        <v>187</v>
      </c>
      <c r="S284" s="101" t="s">
        <v>752</v>
      </c>
      <c r="T284" s="170" t="s">
        <v>632</v>
      </c>
    </row>
    <row r="285" spans="1:21" ht="18.75" thickBot="1">
      <c r="A285" s="24" t="s">
        <v>194</v>
      </c>
      <c r="B285" s="4" t="s">
        <v>218</v>
      </c>
      <c r="C285" s="4" t="s">
        <v>219</v>
      </c>
      <c r="D285" s="4" t="s">
        <v>629</v>
      </c>
      <c r="E285" s="4" t="s">
        <v>220</v>
      </c>
      <c r="F285" s="4" t="s">
        <v>153</v>
      </c>
      <c r="G285" s="4" t="s">
        <v>12</v>
      </c>
      <c r="H285" s="4" t="s">
        <v>13</v>
      </c>
      <c r="I285" s="3" t="s">
        <v>14</v>
      </c>
      <c r="J285" s="11" t="s">
        <v>78</v>
      </c>
      <c r="K285" s="4"/>
      <c r="L285" s="4"/>
      <c r="M285" s="4"/>
      <c r="N285" s="4">
        <v>97723218</v>
      </c>
      <c r="O285" s="4" t="s">
        <v>19</v>
      </c>
      <c r="P285" s="38">
        <v>15</v>
      </c>
      <c r="Q285" s="133">
        <v>11340.800000000001</v>
      </c>
      <c r="R285" s="45"/>
      <c r="S285" s="45"/>
      <c r="T285" s="171">
        <f>Q285</f>
        <v>11340.800000000001</v>
      </c>
      <c r="U285" s="132"/>
    </row>
    <row r="286" spans="2:20" ht="15" thickBot="1">
      <c r="B286" s="14" t="s">
        <v>140</v>
      </c>
      <c r="C286" s="15" t="s">
        <v>153</v>
      </c>
      <c r="D286" s="16"/>
      <c r="S286" s="48" t="s">
        <v>188</v>
      </c>
      <c r="T286" s="172">
        <f>SUM(T285)</f>
        <v>11340.800000000001</v>
      </c>
    </row>
    <row r="287" spans="2:6" ht="14.25">
      <c r="B287" s="17"/>
      <c r="C287" s="2" t="s">
        <v>170</v>
      </c>
      <c r="D287" s="18"/>
      <c r="F287" s="10"/>
    </row>
    <row r="288" spans="2:4" ht="14.25">
      <c r="B288" s="17"/>
      <c r="C288" s="2" t="s">
        <v>78</v>
      </c>
      <c r="D288" s="18"/>
    </row>
    <row r="289" spans="2:4" ht="14.25">
      <c r="B289" s="17"/>
      <c r="C289" s="2" t="s">
        <v>144</v>
      </c>
      <c r="D289" s="18"/>
    </row>
    <row r="290" spans="2:4" ht="43.5" customHeight="1">
      <c r="B290" s="19"/>
      <c r="C290" s="8" t="s">
        <v>171</v>
      </c>
      <c r="D290" s="20"/>
    </row>
    <row r="291" ht="39.75" customHeight="1"/>
    <row r="292" ht="42.75" customHeight="1"/>
    <row r="293" spans="1:21" s="10" customFormat="1" ht="15" thickBot="1">
      <c r="A293" s="1"/>
      <c r="E293" s="1"/>
      <c r="F293" s="1"/>
      <c r="G293" s="1"/>
      <c r="H293" s="1"/>
      <c r="I293" s="1"/>
      <c r="J293" s="12"/>
      <c r="K293" s="1"/>
      <c r="L293" s="1"/>
      <c r="M293" s="1"/>
      <c r="N293" s="1"/>
      <c r="O293" s="1"/>
      <c r="P293" s="37"/>
      <c r="Q293" s="1"/>
      <c r="R293" s="1"/>
      <c r="S293" s="1"/>
      <c r="T293" s="166"/>
      <c r="U293" s="1"/>
    </row>
    <row r="294" spans="1:20" ht="14.25">
      <c r="A294" s="223" t="s">
        <v>0</v>
      </c>
      <c r="B294" s="217" t="s">
        <v>189</v>
      </c>
      <c r="C294" s="217" t="s">
        <v>136</v>
      </c>
      <c r="D294" s="217" t="s">
        <v>190</v>
      </c>
      <c r="E294" s="217" t="s">
        <v>628</v>
      </c>
      <c r="F294" s="226" t="s">
        <v>10</v>
      </c>
      <c r="G294" s="226"/>
      <c r="H294" s="226"/>
      <c r="I294" s="226"/>
      <c r="J294" s="226"/>
      <c r="K294" s="226"/>
      <c r="L294" s="226"/>
      <c r="M294" s="226"/>
      <c r="N294" s="217" t="s">
        <v>1</v>
      </c>
      <c r="O294" s="217" t="s">
        <v>186</v>
      </c>
      <c r="P294" s="220" t="s">
        <v>2</v>
      </c>
      <c r="Q294" s="198" t="s">
        <v>771</v>
      </c>
      <c r="R294" s="198"/>
      <c r="S294" s="198"/>
      <c r="T294" s="199"/>
    </row>
    <row r="295" spans="1:20" ht="14.25">
      <c r="A295" s="224"/>
      <c r="B295" s="218"/>
      <c r="C295" s="218"/>
      <c r="D295" s="218"/>
      <c r="E295" s="218"/>
      <c r="F295" s="227"/>
      <c r="G295" s="227"/>
      <c r="H295" s="227"/>
      <c r="I295" s="227"/>
      <c r="J295" s="227"/>
      <c r="K295" s="227"/>
      <c r="L295" s="227"/>
      <c r="M295" s="227"/>
      <c r="N295" s="218"/>
      <c r="O295" s="218"/>
      <c r="P295" s="221"/>
      <c r="Q295" s="200" t="s">
        <v>630</v>
      </c>
      <c r="R295" s="200"/>
      <c r="S295" s="200"/>
      <c r="T295" s="201"/>
    </row>
    <row r="296" spans="1:20" ht="29.25" thickBot="1">
      <c r="A296" s="225"/>
      <c r="B296" s="219"/>
      <c r="C296" s="219"/>
      <c r="D296" s="219"/>
      <c r="E296" s="219"/>
      <c r="F296" s="125" t="s">
        <v>3</v>
      </c>
      <c r="G296" s="125" t="s">
        <v>4</v>
      </c>
      <c r="H296" s="125" t="s">
        <v>5</v>
      </c>
      <c r="I296" s="126" t="s">
        <v>6</v>
      </c>
      <c r="J296" s="125" t="s">
        <v>656</v>
      </c>
      <c r="K296" s="126" t="s">
        <v>7</v>
      </c>
      <c r="L296" s="125" t="s">
        <v>8</v>
      </c>
      <c r="M296" s="125" t="s">
        <v>9</v>
      </c>
      <c r="N296" s="219"/>
      <c r="O296" s="219"/>
      <c r="P296" s="222"/>
      <c r="Q296" s="165" t="s">
        <v>631</v>
      </c>
      <c r="R296" s="127" t="s">
        <v>187</v>
      </c>
      <c r="S296" s="101" t="s">
        <v>752</v>
      </c>
      <c r="T296" s="174" t="s">
        <v>632</v>
      </c>
    </row>
    <row r="297" spans="1:21" ht="18.75" thickBot="1">
      <c r="A297" s="24" t="s">
        <v>194</v>
      </c>
      <c r="B297" s="4" t="s">
        <v>246</v>
      </c>
      <c r="C297" s="4" t="s">
        <v>696</v>
      </c>
      <c r="D297" s="4" t="s">
        <v>737</v>
      </c>
      <c r="E297" s="4" t="s">
        <v>697</v>
      </c>
      <c r="F297" s="4" t="s">
        <v>698</v>
      </c>
      <c r="G297" s="4" t="s">
        <v>12</v>
      </c>
      <c r="H297" s="4" t="s">
        <v>13</v>
      </c>
      <c r="I297" s="4" t="s">
        <v>14</v>
      </c>
      <c r="J297" s="11" t="s">
        <v>14</v>
      </c>
      <c r="K297" s="4" t="s">
        <v>699</v>
      </c>
      <c r="L297" s="4">
        <v>10</v>
      </c>
      <c r="M297" s="4"/>
      <c r="N297" s="4">
        <v>97726529</v>
      </c>
      <c r="O297" s="4" t="s">
        <v>16</v>
      </c>
      <c r="P297" s="38">
        <v>90</v>
      </c>
      <c r="Q297" s="133">
        <v>30215.333333333332</v>
      </c>
      <c r="R297" s="45"/>
      <c r="S297" s="45"/>
      <c r="T297" s="171">
        <f>Q297</f>
        <v>30215.333333333332</v>
      </c>
      <c r="U297" s="132"/>
    </row>
    <row r="298" spans="2:20" ht="15" thickBot="1">
      <c r="B298" s="14" t="s">
        <v>140</v>
      </c>
      <c r="C298" s="15" t="s">
        <v>172</v>
      </c>
      <c r="D298" s="16"/>
      <c r="S298" s="48" t="s">
        <v>188</v>
      </c>
      <c r="T298" s="172">
        <f>SUM(T297)</f>
        <v>30215.333333333332</v>
      </c>
    </row>
    <row r="299" spans="2:4" ht="14.25">
      <c r="B299" s="17"/>
      <c r="C299" s="2" t="s">
        <v>712</v>
      </c>
      <c r="D299" s="18"/>
    </row>
    <row r="300" spans="2:4" ht="14.25">
      <c r="B300" s="17"/>
      <c r="C300" s="2" t="s">
        <v>144</v>
      </c>
      <c r="D300" s="18"/>
    </row>
    <row r="301" spans="2:4" ht="42" customHeight="1">
      <c r="B301" s="19"/>
      <c r="C301" s="8" t="s">
        <v>173</v>
      </c>
      <c r="D301" s="20"/>
    </row>
    <row r="302" ht="37.5" customHeight="1"/>
    <row r="303" spans="1:21" s="10" customFormat="1" ht="15" thickBot="1">
      <c r="A303" s="1"/>
      <c r="E303" s="1"/>
      <c r="F303" s="1"/>
      <c r="G303" s="1"/>
      <c r="H303" s="1"/>
      <c r="I303" s="1"/>
      <c r="J303" s="12"/>
      <c r="K303" s="1"/>
      <c r="L303" s="1"/>
      <c r="M303" s="1"/>
      <c r="N303" s="1"/>
      <c r="O303" s="1"/>
      <c r="P303" s="37"/>
      <c r="Q303" s="1"/>
      <c r="R303" s="1"/>
      <c r="S303" s="1"/>
      <c r="T303" s="166"/>
      <c r="U303" s="1"/>
    </row>
    <row r="304" spans="1:20" ht="14.25">
      <c r="A304" s="212" t="s">
        <v>0</v>
      </c>
      <c r="B304" s="206" t="s">
        <v>189</v>
      </c>
      <c r="C304" s="206" t="s">
        <v>136</v>
      </c>
      <c r="D304" s="206" t="s">
        <v>190</v>
      </c>
      <c r="E304" s="206" t="s">
        <v>628</v>
      </c>
      <c r="F304" s="215" t="s">
        <v>10</v>
      </c>
      <c r="G304" s="215"/>
      <c r="H304" s="215"/>
      <c r="I304" s="215"/>
      <c r="J304" s="215"/>
      <c r="K304" s="215"/>
      <c r="L304" s="215"/>
      <c r="M304" s="215"/>
      <c r="N304" s="206" t="s">
        <v>1</v>
      </c>
      <c r="O304" s="206" t="s">
        <v>186</v>
      </c>
      <c r="P304" s="209" t="s">
        <v>2</v>
      </c>
      <c r="Q304" s="202" t="s">
        <v>771</v>
      </c>
      <c r="R304" s="202"/>
      <c r="S304" s="202"/>
      <c r="T304" s="203"/>
    </row>
    <row r="305" spans="1:20" ht="14.25">
      <c r="A305" s="213"/>
      <c r="B305" s="207"/>
      <c r="C305" s="207"/>
      <c r="D305" s="207"/>
      <c r="E305" s="207"/>
      <c r="F305" s="216"/>
      <c r="G305" s="216"/>
      <c r="H305" s="216"/>
      <c r="I305" s="216"/>
      <c r="J305" s="216"/>
      <c r="K305" s="216"/>
      <c r="L305" s="216"/>
      <c r="M305" s="216"/>
      <c r="N305" s="207"/>
      <c r="O305" s="207"/>
      <c r="P305" s="210"/>
      <c r="Q305" s="204" t="s">
        <v>630</v>
      </c>
      <c r="R305" s="204"/>
      <c r="S305" s="204"/>
      <c r="T305" s="205"/>
    </row>
    <row r="306" spans="1:20" ht="29.25" thickBot="1">
      <c r="A306" s="214"/>
      <c r="B306" s="208"/>
      <c r="C306" s="208"/>
      <c r="D306" s="208"/>
      <c r="E306" s="208"/>
      <c r="F306" s="99" t="s">
        <v>3</v>
      </c>
      <c r="G306" s="99" t="s">
        <v>4</v>
      </c>
      <c r="H306" s="99" t="s">
        <v>5</v>
      </c>
      <c r="I306" s="100" t="s">
        <v>6</v>
      </c>
      <c r="J306" s="99" t="s">
        <v>656</v>
      </c>
      <c r="K306" s="100" t="s">
        <v>7</v>
      </c>
      <c r="L306" s="99" t="s">
        <v>8</v>
      </c>
      <c r="M306" s="99" t="s">
        <v>9</v>
      </c>
      <c r="N306" s="208"/>
      <c r="O306" s="208"/>
      <c r="P306" s="211"/>
      <c r="Q306" s="164" t="s">
        <v>631</v>
      </c>
      <c r="R306" s="101" t="s">
        <v>187</v>
      </c>
      <c r="S306" s="101" t="s">
        <v>752</v>
      </c>
      <c r="T306" s="170" t="s">
        <v>632</v>
      </c>
    </row>
    <row r="307" spans="1:21" ht="18.75" thickBot="1">
      <c r="A307" s="24" t="s">
        <v>194</v>
      </c>
      <c r="B307" s="4" t="s">
        <v>243</v>
      </c>
      <c r="C307" s="4" t="s">
        <v>244</v>
      </c>
      <c r="D307" s="4" t="s">
        <v>245</v>
      </c>
      <c r="E307" s="4" t="s">
        <v>197</v>
      </c>
      <c r="F307" s="4" t="s">
        <v>175</v>
      </c>
      <c r="G307" s="4" t="s">
        <v>12</v>
      </c>
      <c r="H307" s="4" t="s">
        <v>13</v>
      </c>
      <c r="I307" s="4" t="s">
        <v>14</v>
      </c>
      <c r="J307" s="11" t="s">
        <v>14</v>
      </c>
      <c r="K307" s="4" t="s">
        <v>32</v>
      </c>
      <c r="L307" s="4">
        <v>10</v>
      </c>
      <c r="M307" s="4"/>
      <c r="N307" s="4">
        <v>95308355</v>
      </c>
      <c r="O307" s="4" t="s">
        <v>19</v>
      </c>
      <c r="P307" s="38">
        <v>30</v>
      </c>
      <c r="Q307" s="133">
        <v>46600</v>
      </c>
      <c r="R307" s="45"/>
      <c r="S307" s="45"/>
      <c r="T307" s="171">
        <f>Q307</f>
        <v>46600</v>
      </c>
      <c r="U307" s="132"/>
    </row>
    <row r="308" spans="2:20" ht="15" thickBot="1">
      <c r="B308" s="14" t="s">
        <v>140</v>
      </c>
      <c r="C308" s="15" t="s">
        <v>176</v>
      </c>
      <c r="D308" s="15"/>
      <c r="E308" s="16"/>
      <c r="S308" s="48" t="s">
        <v>188</v>
      </c>
      <c r="T308" s="172">
        <f>SUM(T307)</f>
        <v>46600</v>
      </c>
    </row>
    <row r="309" spans="2:5" ht="14.25">
      <c r="B309" s="17"/>
      <c r="C309" s="2" t="s">
        <v>738</v>
      </c>
      <c r="D309" s="2"/>
      <c r="E309" s="18"/>
    </row>
    <row r="310" spans="2:5" ht="14.25">
      <c r="B310" s="17"/>
      <c r="C310" s="2" t="s">
        <v>144</v>
      </c>
      <c r="D310" s="2"/>
      <c r="E310" s="18"/>
    </row>
    <row r="311" spans="2:5" ht="43.5" customHeight="1">
      <c r="B311" s="19"/>
      <c r="C311" s="8" t="s">
        <v>177</v>
      </c>
      <c r="D311" s="8"/>
      <c r="E311" s="20"/>
    </row>
    <row r="312" ht="42" customHeight="1"/>
    <row r="313" ht="42.75" customHeight="1"/>
    <row r="314" spans="1:21" s="10" customFormat="1" ht="15" thickBot="1">
      <c r="A314" s="1"/>
      <c r="E314" s="1"/>
      <c r="F314" s="1"/>
      <c r="G314" s="1"/>
      <c r="H314" s="1"/>
      <c r="I314" s="1"/>
      <c r="J314" s="12"/>
      <c r="K314" s="1"/>
      <c r="L314" s="1"/>
      <c r="M314" s="1"/>
      <c r="N314" s="1"/>
      <c r="O314" s="1"/>
      <c r="P314" s="37"/>
      <c r="Q314" s="1"/>
      <c r="R314" s="1"/>
      <c r="S314" s="1"/>
      <c r="T314" s="166"/>
      <c r="U314" s="1"/>
    </row>
    <row r="315" spans="1:20" ht="14.25">
      <c r="A315" s="212" t="s">
        <v>0</v>
      </c>
      <c r="B315" s="206" t="s">
        <v>189</v>
      </c>
      <c r="C315" s="206" t="s">
        <v>136</v>
      </c>
      <c r="D315" s="206" t="s">
        <v>190</v>
      </c>
      <c r="E315" s="206" t="s">
        <v>628</v>
      </c>
      <c r="F315" s="215" t="s">
        <v>10</v>
      </c>
      <c r="G315" s="215"/>
      <c r="H315" s="215"/>
      <c r="I315" s="215"/>
      <c r="J315" s="215"/>
      <c r="K315" s="215"/>
      <c r="L315" s="215"/>
      <c r="M315" s="215"/>
      <c r="N315" s="206" t="s">
        <v>1</v>
      </c>
      <c r="O315" s="206" t="s">
        <v>186</v>
      </c>
      <c r="P315" s="209" t="s">
        <v>2</v>
      </c>
      <c r="Q315" s="202" t="s">
        <v>771</v>
      </c>
      <c r="R315" s="202"/>
      <c r="S315" s="202"/>
      <c r="T315" s="203"/>
    </row>
    <row r="316" spans="1:20" ht="14.25">
      <c r="A316" s="213"/>
      <c r="B316" s="207"/>
      <c r="C316" s="207"/>
      <c r="D316" s="207"/>
      <c r="E316" s="207"/>
      <c r="F316" s="216"/>
      <c r="G316" s="216"/>
      <c r="H316" s="216"/>
      <c r="I316" s="216"/>
      <c r="J316" s="216"/>
      <c r="K316" s="216"/>
      <c r="L316" s="216"/>
      <c r="M316" s="216"/>
      <c r="N316" s="207"/>
      <c r="O316" s="207"/>
      <c r="P316" s="210"/>
      <c r="Q316" s="204" t="s">
        <v>630</v>
      </c>
      <c r="R316" s="204"/>
      <c r="S316" s="204"/>
      <c r="T316" s="205"/>
    </row>
    <row r="317" spans="1:20" ht="29.25" thickBot="1">
      <c r="A317" s="214"/>
      <c r="B317" s="208"/>
      <c r="C317" s="208"/>
      <c r="D317" s="208"/>
      <c r="E317" s="208"/>
      <c r="F317" s="99" t="s">
        <v>3</v>
      </c>
      <c r="G317" s="99" t="s">
        <v>4</v>
      </c>
      <c r="H317" s="99" t="s">
        <v>5</v>
      </c>
      <c r="I317" s="100" t="s">
        <v>6</v>
      </c>
      <c r="J317" s="99" t="s">
        <v>656</v>
      </c>
      <c r="K317" s="100" t="s">
        <v>7</v>
      </c>
      <c r="L317" s="99" t="s">
        <v>8</v>
      </c>
      <c r="M317" s="99" t="s">
        <v>9</v>
      </c>
      <c r="N317" s="208"/>
      <c r="O317" s="208"/>
      <c r="P317" s="211"/>
      <c r="Q317" s="164" t="s">
        <v>631</v>
      </c>
      <c r="R317" s="101" t="s">
        <v>187</v>
      </c>
      <c r="S317" s="101" t="s">
        <v>752</v>
      </c>
      <c r="T317" s="170" t="s">
        <v>632</v>
      </c>
    </row>
    <row r="318" spans="1:21" ht="18.75" thickBot="1">
      <c r="A318" s="24" t="s">
        <v>194</v>
      </c>
      <c r="B318" s="4" t="s">
        <v>225</v>
      </c>
      <c r="C318" s="4" t="s">
        <v>226</v>
      </c>
      <c r="D318" s="4" t="s">
        <v>227</v>
      </c>
      <c r="E318" s="4" t="s">
        <v>228</v>
      </c>
      <c r="F318" s="4" t="s">
        <v>153</v>
      </c>
      <c r="G318" s="4" t="s">
        <v>12</v>
      </c>
      <c r="H318" s="4" t="s">
        <v>13</v>
      </c>
      <c r="I318" s="4" t="s">
        <v>14</v>
      </c>
      <c r="J318" s="11" t="s">
        <v>178</v>
      </c>
      <c r="K318" s="4"/>
      <c r="L318" s="4"/>
      <c r="M318" s="4"/>
      <c r="N318" s="4">
        <v>97723217</v>
      </c>
      <c r="O318" s="4" t="s">
        <v>19</v>
      </c>
      <c r="P318" s="38">
        <v>24</v>
      </c>
      <c r="Q318" s="133">
        <v>7560.533333333333</v>
      </c>
      <c r="R318" s="45"/>
      <c r="S318" s="45"/>
      <c r="T318" s="171">
        <f>Q318</f>
        <v>7560.533333333333</v>
      </c>
      <c r="U318" s="132"/>
    </row>
    <row r="319" spans="2:20" ht="15" thickBot="1">
      <c r="B319" s="14" t="s">
        <v>140</v>
      </c>
      <c r="C319" s="15" t="s">
        <v>153</v>
      </c>
      <c r="D319" s="16"/>
      <c r="S319" s="48" t="s">
        <v>188</v>
      </c>
      <c r="T319" s="172">
        <f>SUM(T318)</f>
        <v>7560.533333333333</v>
      </c>
    </row>
    <row r="320" spans="2:4" ht="14.25">
      <c r="B320" s="17"/>
      <c r="C320" s="2" t="s">
        <v>179</v>
      </c>
      <c r="D320" s="18"/>
    </row>
    <row r="321" spans="2:4" ht="14.25" customHeight="1" thickBot="1">
      <c r="B321" s="17"/>
      <c r="C321" s="2" t="s">
        <v>144</v>
      </c>
      <c r="D321" s="18"/>
    </row>
    <row r="322" spans="2:20" ht="14.25" customHeight="1" thickBot="1">
      <c r="B322" s="19"/>
      <c r="C322" s="8" t="s">
        <v>180</v>
      </c>
      <c r="D322" s="20"/>
      <c r="O322" s="81"/>
      <c r="P322" s="13"/>
      <c r="Q322" s="13"/>
      <c r="R322" s="13"/>
      <c r="S322" s="13" t="s">
        <v>689</v>
      </c>
      <c r="T322" s="175">
        <f>T182+T193+T207+T219+T230+T241+T252+T264+T275+T286+T298+T308+T319</f>
        <v>994718.1493333337</v>
      </c>
    </row>
    <row r="323" spans="16:19" ht="33.75" customHeight="1">
      <c r="P323" s="1"/>
      <c r="Q323" s="13"/>
      <c r="R323" s="13"/>
      <c r="S323" s="13"/>
    </row>
    <row r="324" spans="16:19" ht="76.5" customHeight="1" thickBot="1">
      <c r="P324" s="1"/>
      <c r="Q324" s="13"/>
      <c r="R324" s="13"/>
      <c r="S324" s="13"/>
    </row>
    <row r="325" spans="15:20" ht="42.75" customHeight="1">
      <c r="O325" s="252" t="s">
        <v>630</v>
      </c>
      <c r="P325" s="253"/>
      <c r="Q325" s="253"/>
      <c r="R325" s="253"/>
      <c r="S325" s="254" t="s">
        <v>690</v>
      </c>
      <c r="T325" s="250" t="s">
        <v>691</v>
      </c>
    </row>
    <row r="326" spans="15:20" ht="22.5" customHeight="1" thickBot="1">
      <c r="O326" s="82" t="s">
        <v>186</v>
      </c>
      <c r="P326" s="83" t="s">
        <v>692</v>
      </c>
      <c r="Q326" s="83" t="s">
        <v>187</v>
      </c>
      <c r="R326" s="83" t="s">
        <v>752</v>
      </c>
      <c r="S326" s="255"/>
      <c r="T326" s="251"/>
    </row>
    <row r="327" spans="15:20" ht="24" customHeight="1">
      <c r="O327" s="84" t="s">
        <v>19</v>
      </c>
      <c r="P327" s="85">
        <f>SUMIF(O22:O318,"c11",T22:T318)</f>
        <v>608543.6949333338</v>
      </c>
      <c r="Q327" s="86"/>
      <c r="R327" s="86"/>
      <c r="S327" s="87">
        <f>P327</f>
        <v>608543.6949333338</v>
      </c>
      <c r="T327" s="176">
        <f>COUNTIF(O1:O318,"C11")</f>
        <v>172</v>
      </c>
    </row>
    <row r="328" spans="15:20" ht="14.25">
      <c r="O328" s="88" t="s">
        <v>139</v>
      </c>
      <c r="P328" s="89"/>
      <c r="Q328" s="85">
        <v>2459.3333333333335</v>
      </c>
      <c r="R328" s="85">
        <f>SUMIF(O22:O318,"C12a",S22:S318)</f>
        <v>7187.232</v>
      </c>
      <c r="S328" s="90">
        <f>SUM(Q328:R328)</f>
        <v>9646.565333333334</v>
      </c>
      <c r="T328" s="176">
        <f>COUNTIF(O2:O319,"C12a")</f>
        <v>1</v>
      </c>
    </row>
    <row r="329" spans="15:20" ht="15" thickBot="1">
      <c r="O329" s="91" t="s">
        <v>16</v>
      </c>
      <c r="P329" s="85">
        <f>SUMIF(O22:O318,"c21",T22:T318)</f>
        <v>376527.88906666666</v>
      </c>
      <c r="Q329" s="92"/>
      <c r="R329" s="92"/>
      <c r="S329" s="93">
        <f>P329</f>
        <v>376527.88906666666</v>
      </c>
      <c r="T329" s="176">
        <f>COUNTIF(O3:O320,"C21")</f>
        <v>5</v>
      </c>
    </row>
    <row r="330" spans="15:20" ht="15.75" thickBot="1">
      <c r="O330" s="94"/>
      <c r="P330" s="95"/>
      <c r="Q330" s="95"/>
      <c r="R330" s="96" t="s">
        <v>188</v>
      </c>
      <c r="S330" s="97">
        <f>SUM(S327:S329)</f>
        <v>994718.1493333338</v>
      </c>
      <c r="T330" s="177">
        <f>SUM(T329,T328,T327)</f>
        <v>178</v>
      </c>
    </row>
    <row r="331" ht="14.25">
      <c r="P331" s="1"/>
    </row>
    <row r="332" spans="15:19" ht="14.25">
      <c r="O332" s="32"/>
      <c r="P332" s="39"/>
      <c r="Q332" s="33"/>
      <c r="S332" s="2"/>
    </row>
    <row r="333" spans="15:20" ht="14.25">
      <c r="O333" s="34"/>
      <c r="P333" s="39"/>
      <c r="Q333" s="33"/>
      <c r="T333" s="178"/>
    </row>
    <row r="334" spans="15:20" ht="15.75">
      <c r="O334" s="35"/>
      <c r="P334" s="39"/>
      <c r="Q334" s="33"/>
      <c r="T334" s="178"/>
    </row>
    <row r="335" spans="15:17" ht="14.25">
      <c r="O335" s="34"/>
      <c r="P335" s="39"/>
      <c r="Q335" s="34"/>
    </row>
    <row r="336" spans="15:17" ht="14.25">
      <c r="O336" s="36"/>
      <c r="P336" s="39"/>
      <c r="Q336" s="34"/>
    </row>
    <row r="337" spans="15:17" ht="14.25">
      <c r="O337" s="34"/>
      <c r="P337" s="39"/>
      <c r="Q337" s="34"/>
    </row>
    <row r="338" spans="15:17" ht="14.25">
      <c r="O338" s="33"/>
      <c r="P338" s="39"/>
      <c r="Q338" s="34"/>
    </row>
    <row r="339" spans="15:17" ht="14.25">
      <c r="O339" s="36"/>
      <c r="P339" s="39"/>
      <c r="Q339" s="36"/>
    </row>
    <row r="340" spans="15:17" ht="14.25">
      <c r="O340" s="6"/>
      <c r="P340" s="39"/>
      <c r="Q340" s="6"/>
    </row>
  </sheetData>
  <sheetProtection/>
  <mergeCells count="150">
    <mergeCell ref="Q237:T237"/>
    <mergeCell ref="T325:T326"/>
    <mergeCell ref="O325:R325"/>
    <mergeCell ref="S325:S326"/>
    <mergeCell ref="C226:C228"/>
    <mergeCell ref="D226:D228"/>
    <mergeCell ref="E226:E228"/>
    <mergeCell ref="F226:M227"/>
    <mergeCell ref="N226:N228"/>
    <mergeCell ref="N236:N238"/>
    <mergeCell ref="O189:O191"/>
    <mergeCell ref="B214:B216"/>
    <mergeCell ref="C214:C216"/>
    <mergeCell ref="Q226:T226"/>
    <mergeCell ref="Q20:T20"/>
    <mergeCell ref="O19:O21"/>
    <mergeCell ref="P19:P21"/>
    <mergeCell ref="Q19:T19"/>
    <mergeCell ref="F189:M190"/>
    <mergeCell ref="N189:N191"/>
    <mergeCell ref="A200:A202"/>
    <mergeCell ref="B200:B202"/>
    <mergeCell ref="C200:C202"/>
    <mergeCell ref="A226:A228"/>
    <mergeCell ref="B226:B228"/>
    <mergeCell ref="Q227:T227"/>
    <mergeCell ref="Q214:T214"/>
    <mergeCell ref="P226:P228"/>
    <mergeCell ref="Q201:T201"/>
    <mergeCell ref="A214:A216"/>
    <mergeCell ref="A19:A21"/>
    <mergeCell ref="B19:B21"/>
    <mergeCell ref="C19:C21"/>
    <mergeCell ref="D19:D21"/>
    <mergeCell ref="E19:E21"/>
    <mergeCell ref="F19:M20"/>
    <mergeCell ref="A1:E1"/>
    <mergeCell ref="P189:P191"/>
    <mergeCell ref="N19:N21"/>
    <mergeCell ref="A189:A191"/>
    <mergeCell ref="B189:B191"/>
    <mergeCell ref="C189:C191"/>
    <mergeCell ref="E189:E191"/>
    <mergeCell ref="A3:I3"/>
    <mergeCell ref="A5:I5"/>
    <mergeCell ref="A7:I7"/>
    <mergeCell ref="Q189:T189"/>
    <mergeCell ref="Q190:T190"/>
    <mergeCell ref="D200:D202"/>
    <mergeCell ref="E200:E202"/>
    <mergeCell ref="F200:M201"/>
    <mergeCell ref="N200:N202"/>
    <mergeCell ref="O200:O202"/>
    <mergeCell ref="P200:P202"/>
    <mergeCell ref="Q200:T200"/>
    <mergeCell ref="D189:D191"/>
    <mergeCell ref="O236:O238"/>
    <mergeCell ref="P236:P238"/>
    <mergeCell ref="D214:D216"/>
    <mergeCell ref="E214:E216"/>
    <mergeCell ref="F214:M215"/>
    <mergeCell ref="N214:N216"/>
    <mergeCell ref="O214:O216"/>
    <mergeCell ref="P214:P216"/>
    <mergeCell ref="O226:O228"/>
    <mergeCell ref="N247:N249"/>
    <mergeCell ref="O247:O249"/>
    <mergeCell ref="Q236:T236"/>
    <mergeCell ref="Q215:T215"/>
    <mergeCell ref="A236:A238"/>
    <mergeCell ref="B236:B238"/>
    <mergeCell ref="C236:C238"/>
    <mergeCell ref="D236:D238"/>
    <mergeCell ref="E236:E238"/>
    <mergeCell ref="F236:M237"/>
    <mergeCell ref="A247:A249"/>
    <mergeCell ref="B247:B249"/>
    <mergeCell ref="C247:C249"/>
    <mergeCell ref="D247:D249"/>
    <mergeCell ref="E247:E249"/>
    <mergeCell ref="F247:M248"/>
    <mergeCell ref="P247:P249"/>
    <mergeCell ref="Q247:T247"/>
    <mergeCell ref="Q248:T248"/>
    <mergeCell ref="A260:A262"/>
    <mergeCell ref="B260:B262"/>
    <mergeCell ref="C260:C262"/>
    <mergeCell ref="D260:D262"/>
    <mergeCell ref="E260:E262"/>
    <mergeCell ref="F260:M261"/>
    <mergeCell ref="N260:N262"/>
    <mergeCell ref="O260:O262"/>
    <mergeCell ref="P260:P262"/>
    <mergeCell ref="Q260:T260"/>
    <mergeCell ref="Q261:T261"/>
    <mergeCell ref="A271:A273"/>
    <mergeCell ref="B271:B273"/>
    <mergeCell ref="C271:C273"/>
    <mergeCell ref="D271:D273"/>
    <mergeCell ref="E271:E273"/>
    <mergeCell ref="F271:M272"/>
    <mergeCell ref="N271:N273"/>
    <mergeCell ref="O271:O273"/>
    <mergeCell ref="P271:P273"/>
    <mergeCell ref="Q271:T271"/>
    <mergeCell ref="Q272:T272"/>
    <mergeCell ref="A282:A284"/>
    <mergeCell ref="B282:B284"/>
    <mergeCell ref="C282:C284"/>
    <mergeCell ref="D282:D284"/>
    <mergeCell ref="E282:E284"/>
    <mergeCell ref="F282:M283"/>
    <mergeCell ref="N282:N284"/>
    <mergeCell ref="O282:O284"/>
    <mergeCell ref="P282:P284"/>
    <mergeCell ref="Q282:T282"/>
    <mergeCell ref="Q283:T283"/>
    <mergeCell ref="A294:A296"/>
    <mergeCell ref="B294:B296"/>
    <mergeCell ref="C294:C296"/>
    <mergeCell ref="D294:D296"/>
    <mergeCell ref="E294:E296"/>
    <mergeCell ref="F294:M295"/>
    <mergeCell ref="D315:D317"/>
    <mergeCell ref="E315:E317"/>
    <mergeCell ref="N304:N306"/>
    <mergeCell ref="O304:O306"/>
    <mergeCell ref="P304:P306"/>
    <mergeCell ref="N294:N296"/>
    <mergeCell ref="O294:O296"/>
    <mergeCell ref="P294:P296"/>
    <mergeCell ref="A304:A306"/>
    <mergeCell ref="B304:B306"/>
    <mergeCell ref="C304:C306"/>
    <mergeCell ref="D304:D306"/>
    <mergeCell ref="E304:E306"/>
    <mergeCell ref="F315:M316"/>
    <mergeCell ref="F304:M305"/>
    <mergeCell ref="A315:A317"/>
    <mergeCell ref="B315:B317"/>
    <mergeCell ref="C315:C317"/>
    <mergeCell ref="Q294:T294"/>
    <mergeCell ref="Q295:T295"/>
    <mergeCell ref="Q304:T304"/>
    <mergeCell ref="Q305:T305"/>
    <mergeCell ref="N315:N317"/>
    <mergeCell ref="O315:O317"/>
    <mergeCell ref="P315:P317"/>
    <mergeCell ref="Q315:T315"/>
    <mergeCell ref="Q316:T316"/>
  </mergeCells>
  <printOptions/>
  <pageMargins left="0.03937007874015748" right="0.03937007874015748" top="0.11811023622047245" bottom="0.11811023622047245" header="0.31496062992125984" footer="0.31496062992125984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Wioletta Kuśmierska</cp:lastModifiedBy>
  <cp:lastPrinted>2022-03-22T11:29:54Z</cp:lastPrinted>
  <dcterms:created xsi:type="dcterms:W3CDTF">2012-02-29T08:04:53Z</dcterms:created>
  <dcterms:modified xsi:type="dcterms:W3CDTF">2022-03-22T11:33:53Z</dcterms:modified>
  <cp:category/>
  <cp:version/>
  <cp:contentType/>
  <cp:contentStatus/>
</cp:coreProperties>
</file>